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731" activeTab="0"/>
  </bookViews>
  <sheets>
    <sheet name="Entrate 2023" sheetId="1" r:id="rId1"/>
    <sheet name="Entrate 2024" sheetId="2" r:id="rId2"/>
    <sheet name="Entrate 2025" sheetId="3" r:id="rId3"/>
    <sheet name="Spese 2023" sheetId="4" r:id="rId4"/>
    <sheet name="Spese 2024" sheetId="5" r:id="rId5"/>
    <sheet name="Spese 202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<sst xmlns="http://schemas.openxmlformats.org/spreadsheetml/2006/main" count="639" uniqueCount="135">
  <si>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</si>
  <si>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</si>
  <si>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</si>
  <si>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</si>
  <si>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</si>
  <si>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</si>
  <si>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</si>
  <si>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</si>
  <si>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</si>
  <si>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</si>
  <si>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</si>
  <si>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</si>
  <si>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</si>
  <si>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</si>
  <si>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</si>
  <si>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</si>
  <si>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</si>
  <si>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</si>
  <si>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</si>
  <si>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</si>
  <si>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</si>
  <si>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</si>
  <si>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</si>
  <si>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</si>
  <si>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</si>
  <si>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</si>
  <si>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</si>
  <si>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</si>
  <si>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</si>
  <si>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</si>
  <si>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</si>
  <si>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</si>
  <si>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</si>
  <si>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</si>
  <si>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</si>
  <si>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</si>
  <si>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</si>
  <si>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</si>
  <si>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</si>
  <si>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</si>
  <si>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</si>
  <si>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</si>
  <si>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</si>
  <si>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</si>
  <si>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</si>
  <si>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</si>
  <si>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</si>
  <si>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</si>
  <si>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</si>
  <si>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</si>
  <si>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</si>
  <si>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</si>
  <si>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</si>
  <si>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</si>
  <si>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</si>
  <si>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</si>
  <si>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</si>
  <si>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</si>
  <si>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</si>
  <si>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</si>
  <si>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</si>
  <si>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</si>
  <si>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</si>
  <si>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</si>
  <si>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</si>
  <si>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</si>
  <si>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</si>
  <si>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</si>
  <si>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</si>
  <si>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</si>
  <si>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</si>
  <si>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</si>
  <si>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</si>
  <si>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</si>
  <si>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</si>
  <si>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</si>
  <si>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</si>
  <si>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</si>
  <si>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</si>
  <si>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</si>
  <si>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</si>
  <si>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</si>
  <si>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</si>
  <si>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</si>
  <si>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</si>
  <si>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</si>
  <si>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</si>
  <si>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</si>
  <si>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</si>
  <si>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</si>
  <si>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</si>
  <si>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</si>
  <si>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</si>
  <si>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</si>
  <si>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</si>
  <si>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</si>
  <si>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</si>
  <si>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</si>
  <si>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</si>
  <si>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</si>
  <si>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</si>
  <si>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</si>
  <si>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</si>
  <si>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</si>
  <si>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</si>
  <si>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</si>
  <si>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</si>
  <si>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</si>
  <si>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</si>
  <si>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</si>
  <si>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</si>
  <si>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</si>
  <si>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</si>
  <si>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</si>
  <si>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</si>
  <si>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</si>
  <si>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</si>
  <si>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</si>
  <si>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</si>
  <si>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</si>
  <si>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</si>
  <si>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</si>
  <si>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</si>
  <si>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</si>
  <si>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</si>
  <si>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</si>
  <si>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</si>
  <si>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</si>
  <si>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</si>
  <si>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</si>
  <si>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</si>
  <si>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</si>
  <si>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</si>
  <si>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</si>
  <si>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 REGGIO CALABRIA 
SETTORE FINANZE ED ECONOMATO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</si>
</sst>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171" fontId="6" fillId="33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0" xfId="48" applyAlignment="1">
      <alignment horizontal="left" vertical="center" wrapText="1"/>
      <protection/>
    </xf>
    <xf numFmtId="0" fontId="0" fillId="0" borderId="0" xfId="0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9.421875" style="0" bestFit="1" customWidth="1"/>
    <col min="2" max="2" width="68.7109375" style="0" bestFit="1" customWidth="1"/>
    <col min="3" max="4" width="15.28125" style="0" bestFit="1" customWidth="1"/>
  </cols>
  <sheetData>
    <row r="1" spans="1:4" ht="40.5" customHeight="1">
      <c r="A1" s="103" t="s">
        <v>134</v>
      </c>
      <c r="B1" s="103"/>
      <c r="C1" s="104"/>
      <c r="D1" s="104"/>
    </row>
    <row r="2" spans="1:4" ht="12">
      <c r="A2" s="78" t="s">
        <v>6</v>
      </c>
      <c r="B2" s="78"/>
      <c r="C2" s="78"/>
      <c r="D2" s="78"/>
    </row>
    <row r="4" spans="1:6" ht="18">
      <c r="A4" s="3" t="s">
        <v>0</v>
      </c>
      <c r="E4" s="2"/>
      <c r="F4" s="2"/>
    </row>
    <row r="5" spans="1:6" ht="18">
      <c r="A5" s="3"/>
      <c r="B5" s="40" t="s">
        <v>131</v>
      </c>
      <c r="C5" s="41">
        <v>2023</v>
      </c>
      <c r="E5" s="2"/>
      <c r="F5" s="2"/>
    </row>
    <row r="6" spans="5:6" ht="12">
      <c r="E6" s="2"/>
      <c r="F6" s="2"/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2339871.08</v>
      </c>
      <c r="D8" s="46"/>
      <c r="E8" s="6"/>
      <c r="F8" s="6"/>
    </row>
    <row r="9" spans="1:6" ht="12.75">
      <c r="A9" s="43"/>
      <c r="B9" s="49" t="s">
        <v>10</v>
      </c>
      <c r="C9" s="7">
        <v>11215697.29</v>
      </c>
      <c r="D9" s="46"/>
      <c r="E9" s="6"/>
      <c r="F9" s="6"/>
    </row>
    <row r="10" spans="1:6" ht="12.75">
      <c r="A10" s="43"/>
      <c r="B10" s="49" t="s">
        <v>11</v>
      </c>
      <c r="C10" s="7">
        <v>12023897.21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127821049.58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111730037</v>
      </c>
      <c r="D14" s="7">
        <v>107797000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30940432.99</v>
      </c>
      <c r="D18" s="7">
        <v>31230799.69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142670469.99</v>
      </c>
      <c r="D20" s="11">
        <f>SUM(D14:D19)</f>
        <v>139027799.69</v>
      </c>
      <c r="E20" s="8"/>
      <c r="F20" s="8"/>
    </row>
    <row r="21" spans="1:6" ht="12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41588353.74</v>
      </c>
      <c r="D23" s="7">
        <v>39995169.59</v>
      </c>
      <c r="E23" s="8"/>
      <c r="F23" s="8"/>
    </row>
    <row r="24" spans="1:6" ht="12.75">
      <c r="A24" s="57">
        <v>20102</v>
      </c>
      <c r="B24" s="56" t="s">
        <v>25</v>
      </c>
      <c r="C24" s="7">
        <v>1000</v>
      </c>
      <c r="D24" s="7">
        <v>1000</v>
      </c>
      <c r="E24" s="8"/>
      <c r="F24" s="8"/>
    </row>
    <row r="25" spans="1:6" ht="12.75">
      <c r="A25" s="52">
        <v>20103</v>
      </c>
      <c r="B25" s="53" t="s">
        <v>26</v>
      </c>
      <c r="C25" s="7">
        <v>22423827.77</v>
      </c>
      <c r="D25" s="7">
        <v>20001000</v>
      </c>
      <c r="E25" s="8"/>
      <c r="F25" s="8"/>
    </row>
    <row r="26" spans="1:6" ht="12.75">
      <c r="A26" s="52">
        <v>20104</v>
      </c>
      <c r="B26" s="53" t="s">
        <v>27</v>
      </c>
      <c r="C26" s="7">
        <v>1000</v>
      </c>
      <c r="D26" s="7">
        <v>1000</v>
      </c>
      <c r="E26" s="8"/>
      <c r="F26" s="8"/>
    </row>
    <row r="27" spans="1:6" ht="12.75">
      <c r="A27" s="52">
        <v>20105</v>
      </c>
      <c r="B27" s="53" t="s">
        <v>28</v>
      </c>
      <c r="C27" s="7">
        <v>19572478.26</v>
      </c>
      <c r="D27" s="7">
        <v>15734839.86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83586659.77000001</v>
      </c>
      <c r="D28" s="16">
        <f>SUM(D23:D27)</f>
        <v>75733009.45</v>
      </c>
      <c r="E28" s="8"/>
      <c r="F28" s="8"/>
    </row>
    <row r="29" spans="1:6" ht="12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20867685.67</v>
      </c>
      <c r="D31" s="7">
        <v>19561356.51</v>
      </c>
      <c r="E31" s="8"/>
      <c r="F31" s="8"/>
    </row>
    <row r="32" spans="1:6" ht="12.75">
      <c r="A32" s="57">
        <v>30200</v>
      </c>
      <c r="B32" s="56" t="s">
        <v>33</v>
      </c>
      <c r="C32" s="7">
        <v>5168094</v>
      </c>
      <c r="D32" s="7">
        <v>5168094</v>
      </c>
      <c r="E32" s="8"/>
      <c r="F32" s="8"/>
    </row>
    <row r="33" spans="1:6" ht="12.75">
      <c r="A33" s="57">
        <v>30300</v>
      </c>
      <c r="B33" s="56" t="s">
        <v>34</v>
      </c>
      <c r="C33" s="7">
        <v>500000</v>
      </c>
      <c r="D33" s="7">
        <v>500000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8296451.99</v>
      </c>
      <c r="D35" s="7">
        <v>6596451.99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34832231.660000004</v>
      </c>
      <c r="D36" s="11">
        <f>SUM(D31:D35)</f>
        <v>31825902.5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528000</v>
      </c>
      <c r="D39" s="7">
        <v>528000</v>
      </c>
      <c r="E39" s="8"/>
      <c r="F39" s="8"/>
    </row>
    <row r="40" spans="1:6" ht="12.75">
      <c r="A40" s="52">
        <v>40200</v>
      </c>
      <c r="B40" s="53" t="s">
        <v>41</v>
      </c>
      <c r="C40" s="7">
        <v>305395725.36</v>
      </c>
      <c r="D40" s="7">
        <v>191223922.25</v>
      </c>
      <c r="E40" s="8"/>
      <c r="F40" s="8"/>
    </row>
    <row r="41" spans="1:6" ht="12.75">
      <c r="A41" s="52">
        <v>40300</v>
      </c>
      <c r="B41" s="53" t="s">
        <v>42</v>
      </c>
      <c r="C41" s="7">
        <v>23750964.89</v>
      </c>
      <c r="D41" s="7">
        <v>23750964.89</v>
      </c>
      <c r="E41" s="8"/>
      <c r="F41" s="8"/>
    </row>
    <row r="42" spans="1:6" ht="12.75">
      <c r="A42" s="52">
        <v>40400</v>
      </c>
      <c r="B42" s="53" t="s">
        <v>43</v>
      </c>
      <c r="C42" s="7">
        <v>2675137.91</v>
      </c>
      <c r="D42" s="7">
        <v>2425137.91</v>
      </c>
      <c r="E42" s="8"/>
      <c r="F42" s="8"/>
    </row>
    <row r="43" spans="1:6" ht="12.75">
      <c r="A43" s="57">
        <v>40500</v>
      </c>
      <c r="B43" s="56" t="s">
        <v>44</v>
      </c>
      <c r="C43" s="7">
        <v>1320000</v>
      </c>
      <c r="D43" s="7">
        <v>1320000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333669828.16</v>
      </c>
      <c r="D44" s="11">
        <f>SUM(D39:D43)</f>
        <v>219248025.04999998</v>
      </c>
      <c r="E44" s="8"/>
      <c r="F44" s="8"/>
    </row>
    <row r="45" spans="1:6" ht="12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65000000</v>
      </c>
      <c r="D61" s="7">
        <v>0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65000000</v>
      </c>
      <c r="D62" s="11">
        <f>SUM(D61)</f>
        <v>0</v>
      </c>
      <c r="E62" s="8"/>
      <c r="F62" s="8"/>
    </row>
    <row r="63" spans="1:6" ht="12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80452582.28</v>
      </c>
      <c r="D65" s="7">
        <v>22102582.28</v>
      </c>
      <c r="E65" s="8"/>
      <c r="F65" s="8"/>
    </row>
    <row r="66" spans="1:6" ht="12.75">
      <c r="A66" s="52">
        <v>90200</v>
      </c>
      <c r="B66" s="53" t="s">
        <v>63</v>
      </c>
      <c r="C66" s="7">
        <v>1830000</v>
      </c>
      <c r="D66" s="7">
        <v>940000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82282582.28</v>
      </c>
      <c r="D67" s="11">
        <f>SUM(D65:D66)</f>
        <v>23042582.28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742041771.86</v>
      </c>
      <c r="D68" s="20">
        <f>+D20+D28+D36+D44+D51+D58+D62+D67</f>
        <v>488877318.9699999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767621237.44</v>
      </c>
      <c r="D69" s="20">
        <f>+D68+D11</f>
        <v>616698368.55</v>
      </c>
      <c r="E69" s="21"/>
      <c r="F69" s="21"/>
    </row>
    <row r="70" spans="1:6" ht="12">
      <c r="A70" s="22"/>
      <c r="B70" s="22"/>
      <c r="C70" s="22"/>
      <c r="D70" s="22"/>
      <c r="E70" s="6"/>
      <c r="F70" s="6"/>
    </row>
    <row r="71" spans="5:6" ht="12">
      <c r="E71" s="2"/>
      <c r="F71" s="2"/>
    </row>
  </sheetData>
  <sheetProtection/>
  <mergeCells count="2">
    <mergeCell ref="A2:D2"/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421875" style="0" bestFit="1" customWidth="1"/>
    <col min="2" max="2" width="57.421875" style="0" bestFit="1" customWidth="1"/>
    <col min="3" max="3" width="15.28125" style="0" bestFit="1" customWidth="1"/>
    <col min="4" max="4" width="16.140625" style="0" customWidth="1"/>
  </cols>
  <sheetData>
    <row r="1" spans="1:4" ht="40.5" customHeight="1">
      <c r="A1" s="103" t="s">
        <v>134</v>
      </c>
      <c r="B1" s="103"/>
      <c r="C1" s="104"/>
      <c r="D1" s="104"/>
    </row>
    <row r="2" spans="1:4" ht="12">
      <c r="A2" s="78" t="s">
        <v>6</v>
      </c>
      <c r="B2" s="78"/>
      <c r="C2" s="78"/>
      <c r="D2" s="78"/>
    </row>
    <row r="4" spans="1:6" ht="18">
      <c r="A4" s="3" t="s">
        <v>0</v>
      </c>
      <c r="E4" s="2"/>
      <c r="F4" s="2"/>
    </row>
    <row r="5" spans="1:6" ht="18">
      <c r="A5" s="3"/>
      <c r="B5" s="40" t="s">
        <v>131</v>
      </c>
      <c r="C5" s="41">
        <v>2024</v>
      </c>
      <c r="E5" s="2"/>
      <c r="F5" s="2"/>
    </row>
    <row r="6" spans="5:6" ht="12">
      <c r="E6" s="2"/>
      <c r="F6" s="2"/>
    </row>
    <row r="7" spans="1:6" ht="24.75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110871667.25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30940432.99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141812100.24</v>
      </c>
      <c r="D20" s="11">
        <f>SUM(D14:D19)</f>
        <v>0</v>
      </c>
      <c r="E20" s="8"/>
      <c r="F20" s="8"/>
    </row>
    <row r="21" spans="1:6" ht="12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26059298.18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1000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22423827.77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1000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468394.76</v>
      </c>
      <c r="D27" s="7">
        <v>0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48953520.71</v>
      </c>
      <c r="D28" s="16">
        <f>SUM(D23:D27)</f>
        <v>0</v>
      </c>
      <c r="E28" s="8"/>
      <c r="F28" s="8"/>
    </row>
    <row r="29" spans="1:6" ht="12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16256866.77</v>
      </c>
      <c r="D31" s="7">
        <v>0</v>
      </c>
      <c r="E31" s="8"/>
      <c r="F31" s="8"/>
    </row>
    <row r="32" spans="1:6" ht="25.5">
      <c r="A32" s="57">
        <v>30200</v>
      </c>
      <c r="B32" s="56" t="s">
        <v>33</v>
      </c>
      <c r="C32" s="7">
        <v>5126000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500000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6612997.64</v>
      </c>
      <c r="D35" s="7">
        <v>0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28495864.41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440000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120681787.57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14938139.31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6075137.91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1100000</v>
      </c>
      <c r="D43" s="7">
        <v>0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143235064.79</v>
      </c>
      <c r="D44" s="11">
        <f>SUM(D39:D43)</f>
        <v>0</v>
      </c>
      <c r="E44" s="8"/>
      <c r="F44" s="8"/>
    </row>
    <row r="45" spans="1:6" ht="12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65000000</v>
      </c>
      <c r="D61" s="7">
        <v>0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65000000</v>
      </c>
      <c r="D62" s="11">
        <f>SUM(D61)</f>
        <v>0</v>
      </c>
      <c r="E62" s="8"/>
      <c r="F62" s="8"/>
    </row>
    <row r="63" spans="1:6" ht="12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80452582.28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1830000</v>
      </c>
      <c r="D66" s="7">
        <v>0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82282582.28</v>
      </c>
      <c r="D67" s="11">
        <f>SUM(D65:D66)</f>
        <v>0</v>
      </c>
      <c r="E67" s="8"/>
      <c r="F67" s="8"/>
    </row>
    <row r="68" spans="1:6" ht="14.25">
      <c r="A68" s="9"/>
      <c r="B68" s="19" t="s">
        <v>65</v>
      </c>
      <c r="C68" s="20">
        <f>+C20+C28+C36+C44+C51+C58+C62+C67</f>
        <v>509779132.42999995</v>
      </c>
      <c r="D68" s="20">
        <f>+D20+D28+D36+D44+D51+D58+D62+D67</f>
        <v>0</v>
      </c>
      <c r="E68" s="21"/>
      <c r="F68" s="21"/>
    </row>
    <row r="69" spans="1:6" ht="14.25">
      <c r="A69" s="9"/>
      <c r="B69" s="19" t="s">
        <v>3</v>
      </c>
      <c r="C69" s="20">
        <f>+C68+C8+C9+C10</f>
        <v>509779132.42999995</v>
      </c>
      <c r="D69" s="20">
        <f>+D68+D11</f>
        <v>0</v>
      </c>
      <c r="E69" s="21"/>
      <c r="F69" s="21"/>
    </row>
    <row r="70" spans="1:6" ht="12">
      <c r="A70" s="22"/>
      <c r="B70" s="22"/>
      <c r="C70" s="22"/>
      <c r="D70" s="22"/>
      <c r="E70" s="6"/>
      <c r="F70" s="6"/>
    </row>
  </sheetData>
  <sheetProtection/>
  <mergeCells count="2">
    <mergeCell ref="A2:D2"/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9.421875" style="0" bestFit="1" customWidth="1"/>
    <col min="2" max="2" width="57.421875" style="0" bestFit="1" customWidth="1"/>
    <col min="3" max="3" width="15.28125" style="0" bestFit="1" customWidth="1"/>
    <col min="4" max="4" width="16.140625" style="0" customWidth="1"/>
  </cols>
  <sheetData>
    <row r="1" spans="1:4" ht="40.5" customHeight="1">
      <c r="A1" s="103" t="s">
        <v>134</v>
      </c>
      <c r="B1" s="103"/>
      <c r="C1" s="104"/>
      <c r="D1" s="104"/>
    </row>
    <row r="2" spans="1:4" ht="12">
      <c r="A2" s="78" t="s">
        <v>6</v>
      </c>
      <c r="B2" s="78"/>
      <c r="C2" s="78"/>
      <c r="D2" s="78"/>
    </row>
    <row r="4" spans="1:6" ht="18">
      <c r="A4" s="3" t="s">
        <v>0</v>
      </c>
      <c r="E4" s="2"/>
      <c r="F4" s="2"/>
    </row>
    <row r="5" spans="1:6" ht="18">
      <c r="A5" s="3"/>
      <c r="B5" s="40" t="s">
        <v>131</v>
      </c>
      <c r="C5" s="41">
        <v>2025</v>
      </c>
      <c r="E5" s="2"/>
      <c r="F5" s="2"/>
    </row>
    <row r="6" spans="5:6" ht="12">
      <c r="E6" s="2"/>
      <c r="F6" s="2"/>
    </row>
    <row r="7" spans="1:6" ht="24.75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112467254.12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30940432.99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143407687.11</v>
      </c>
      <c r="D20" s="11">
        <f>SUM(D14:D19)</f>
        <v>0</v>
      </c>
      <c r="E20" s="8"/>
      <c r="F20" s="8"/>
    </row>
    <row r="21" spans="1:6" ht="12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23806528.87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1000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22423827.77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1000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460394.76</v>
      </c>
      <c r="D27" s="7">
        <v>0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46692751.4</v>
      </c>
      <c r="D28" s="16">
        <f>SUM(D23:D27)</f>
        <v>0</v>
      </c>
      <c r="E28" s="8"/>
      <c r="F28" s="8"/>
    </row>
    <row r="29" spans="1:6" ht="12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16256593.77</v>
      </c>
      <c r="D31" s="7">
        <v>0</v>
      </c>
      <c r="E31" s="8"/>
      <c r="F31" s="8"/>
    </row>
    <row r="32" spans="1:6" ht="25.5">
      <c r="A32" s="57">
        <v>30200</v>
      </c>
      <c r="B32" s="56" t="s">
        <v>33</v>
      </c>
      <c r="C32" s="7">
        <v>5126000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500000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6112997.64</v>
      </c>
      <c r="D35" s="7">
        <v>0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27995591.41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440000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89432579.84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13125300.82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6675137.91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1100000</v>
      </c>
      <c r="D43" s="7">
        <v>0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110773018.57</v>
      </c>
      <c r="D44" s="11">
        <f>SUM(D39:D43)</f>
        <v>0</v>
      </c>
      <c r="E44" s="8"/>
      <c r="F44" s="8"/>
    </row>
    <row r="45" spans="1:6" ht="12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65000000</v>
      </c>
      <c r="D61" s="7">
        <v>0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65000000</v>
      </c>
      <c r="D62" s="11">
        <f>SUM(D61)</f>
        <v>0</v>
      </c>
      <c r="E62" s="8"/>
      <c r="F62" s="8"/>
    </row>
    <row r="63" spans="1:6" ht="12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80452582.28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1830000</v>
      </c>
      <c r="D66" s="7">
        <v>0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82282582.28</v>
      </c>
      <c r="D67" s="11">
        <f>SUM(D65:D66)</f>
        <v>0</v>
      </c>
      <c r="E67" s="8"/>
      <c r="F67" s="8"/>
    </row>
    <row r="68" spans="1:6" ht="14.25">
      <c r="A68" s="9"/>
      <c r="B68" s="19" t="s">
        <v>65</v>
      </c>
      <c r="C68" s="20">
        <f>+C20+C28+C36+C44+C51+C58+C62+C67</f>
        <v>476151630.77</v>
      </c>
      <c r="D68" s="20">
        <f>+D20+D28+D36+D44+D51+D58+D62+D67</f>
        <v>0</v>
      </c>
      <c r="E68" s="21"/>
      <c r="F68" s="21"/>
    </row>
    <row r="69" spans="1:6" ht="14.25">
      <c r="A69" s="9"/>
      <c r="B69" s="19" t="s">
        <v>3</v>
      </c>
      <c r="C69" s="20">
        <f>+C68+C8+C9+C10</f>
        <v>476151630.77</v>
      </c>
      <c r="D69" s="20">
        <f>+D68+D11</f>
        <v>0</v>
      </c>
      <c r="E69" s="21"/>
      <c r="F69" s="21"/>
    </row>
    <row r="70" spans="1:6" ht="12">
      <c r="A70" s="22"/>
      <c r="B70" s="22"/>
      <c r="C70" s="22"/>
      <c r="D70" s="22"/>
      <c r="E70" s="6"/>
      <c r="F70" s="6"/>
    </row>
    <row r="71" spans="5:6" ht="12">
      <c r="E71" s="2"/>
      <c r="F71" s="2"/>
    </row>
  </sheetData>
  <sheetProtection/>
  <mergeCells count="2">
    <mergeCell ref="A2:D2"/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A1" sqref="A1:IV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1:4" ht="40.5" customHeight="1">
      <c r="A1" s="103" t="s">
        <v>134</v>
      </c>
      <c r="B1" s="103"/>
      <c r="C1" s="104"/>
      <c r="D1" s="104"/>
    </row>
    <row r="3" spans="3:6" ht="12">
      <c r="C3" s="78" t="s">
        <v>6</v>
      </c>
      <c r="D3" s="78"/>
      <c r="E3" s="78"/>
      <c r="F3" s="78"/>
    </row>
    <row r="4" ht="18">
      <c r="B4" s="3" t="s">
        <v>132</v>
      </c>
    </row>
    <row r="5" spans="2:7" ht="18">
      <c r="B5" s="40"/>
      <c r="C5" s="40" t="s">
        <v>131</v>
      </c>
      <c r="D5" s="3">
        <v>2023</v>
      </c>
      <c r="G5" s="3"/>
    </row>
    <row r="6" spans="2:7" ht="18">
      <c r="B6" s="3"/>
      <c r="G6" s="3"/>
    </row>
    <row r="7" spans="1:75" ht="12.75" customHeight="1">
      <c r="A7" s="76"/>
      <c r="B7" s="94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96" t="s">
        <v>129</v>
      </c>
      <c r="BU7" s="98" t="s">
        <v>130</v>
      </c>
      <c r="BV7" s="93"/>
      <c r="BW7" s="99"/>
    </row>
    <row r="8" spans="1:75" s="23" customFormat="1" ht="58.5" customHeight="1">
      <c r="A8" s="24"/>
      <c r="B8" s="95"/>
      <c r="C8" s="93" t="s">
        <v>67</v>
      </c>
      <c r="D8" s="93"/>
      <c r="E8" s="91"/>
      <c r="F8" s="90" t="s">
        <v>68</v>
      </c>
      <c r="G8" s="91"/>
      <c r="H8" s="92"/>
      <c r="I8" s="85" t="s">
        <v>69</v>
      </c>
      <c r="J8" s="86"/>
      <c r="K8" s="87"/>
      <c r="L8" s="88" t="s">
        <v>70</v>
      </c>
      <c r="M8" s="89"/>
      <c r="N8" s="87"/>
      <c r="O8" s="88" t="s">
        <v>71</v>
      </c>
      <c r="P8" s="89"/>
      <c r="Q8" s="87"/>
      <c r="R8" s="93" t="s">
        <v>133</v>
      </c>
      <c r="S8" s="93"/>
      <c r="T8" s="91"/>
      <c r="U8" s="90" t="s">
        <v>112</v>
      </c>
      <c r="V8" s="91"/>
      <c r="W8" s="92"/>
      <c r="X8" s="85" t="s">
        <v>113</v>
      </c>
      <c r="Y8" s="86"/>
      <c r="Z8" s="87"/>
      <c r="AA8" s="88" t="s">
        <v>114</v>
      </c>
      <c r="AB8" s="89"/>
      <c r="AC8" s="87"/>
      <c r="AD8" s="88" t="s">
        <v>115</v>
      </c>
      <c r="AE8" s="89"/>
      <c r="AF8" s="87"/>
      <c r="AG8" s="93" t="s">
        <v>116</v>
      </c>
      <c r="AH8" s="93"/>
      <c r="AI8" s="91"/>
      <c r="AJ8" s="90" t="s">
        <v>117</v>
      </c>
      <c r="AK8" s="91"/>
      <c r="AL8" s="92"/>
      <c r="AM8" s="85" t="s">
        <v>118</v>
      </c>
      <c r="AN8" s="86"/>
      <c r="AO8" s="87"/>
      <c r="AP8" s="88" t="s">
        <v>119</v>
      </c>
      <c r="AQ8" s="89"/>
      <c r="AR8" s="87"/>
      <c r="AS8" s="88" t="s">
        <v>120</v>
      </c>
      <c r="AT8" s="89"/>
      <c r="AU8" s="87"/>
      <c r="AV8" s="93" t="s">
        <v>121</v>
      </c>
      <c r="AW8" s="93"/>
      <c r="AX8" s="91"/>
      <c r="AY8" s="90" t="s">
        <v>122</v>
      </c>
      <c r="AZ8" s="91"/>
      <c r="BA8" s="92"/>
      <c r="BB8" s="85" t="s">
        <v>123</v>
      </c>
      <c r="BC8" s="86"/>
      <c r="BD8" s="87"/>
      <c r="BE8" s="88" t="s">
        <v>124</v>
      </c>
      <c r="BF8" s="89"/>
      <c r="BG8" s="87"/>
      <c r="BH8" s="88" t="s">
        <v>125</v>
      </c>
      <c r="BI8" s="89"/>
      <c r="BJ8" s="87"/>
      <c r="BK8" s="93" t="s">
        <v>126</v>
      </c>
      <c r="BL8" s="93"/>
      <c r="BM8" s="91"/>
      <c r="BN8" s="90" t="s">
        <v>127</v>
      </c>
      <c r="BO8" s="91"/>
      <c r="BP8" s="92"/>
      <c r="BQ8" s="85" t="s">
        <v>128</v>
      </c>
      <c r="BR8" s="86"/>
      <c r="BS8" s="89"/>
      <c r="BT8" s="97"/>
      <c r="BU8" s="100"/>
      <c r="BV8" s="101"/>
      <c r="BW8" s="102"/>
    </row>
    <row r="9" spans="1:75" s="23" customFormat="1" ht="11.25" customHeight="1">
      <c r="A9" s="24"/>
      <c r="B9" s="61"/>
      <c r="C9" s="79" t="s">
        <v>4</v>
      </c>
      <c r="D9" s="80"/>
      <c r="E9" s="62" t="s">
        <v>5</v>
      </c>
      <c r="F9" s="79" t="s">
        <v>4</v>
      </c>
      <c r="G9" s="80"/>
      <c r="H9" s="69" t="s">
        <v>5</v>
      </c>
      <c r="I9" s="79" t="s">
        <v>4</v>
      </c>
      <c r="J9" s="80"/>
      <c r="K9" s="25" t="s">
        <v>5</v>
      </c>
      <c r="L9" s="79" t="s">
        <v>4</v>
      </c>
      <c r="M9" s="80"/>
      <c r="N9" s="25" t="s">
        <v>5</v>
      </c>
      <c r="O9" s="79" t="s">
        <v>4</v>
      </c>
      <c r="P9" s="80"/>
      <c r="Q9" s="25" t="s">
        <v>5</v>
      </c>
      <c r="R9" s="84" t="s">
        <v>4</v>
      </c>
      <c r="S9" s="80"/>
      <c r="T9" s="62" t="s">
        <v>5</v>
      </c>
      <c r="U9" s="79" t="s">
        <v>4</v>
      </c>
      <c r="V9" s="80"/>
      <c r="W9" s="69" t="s">
        <v>5</v>
      </c>
      <c r="X9" s="79" t="s">
        <v>4</v>
      </c>
      <c r="Y9" s="80"/>
      <c r="Z9" s="25" t="s">
        <v>5</v>
      </c>
      <c r="AA9" s="79" t="s">
        <v>4</v>
      </c>
      <c r="AB9" s="80"/>
      <c r="AC9" s="25" t="s">
        <v>5</v>
      </c>
      <c r="AD9" s="79" t="s">
        <v>4</v>
      </c>
      <c r="AE9" s="80"/>
      <c r="AF9" s="25" t="s">
        <v>5</v>
      </c>
      <c r="AG9" s="84" t="s">
        <v>4</v>
      </c>
      <c r="AH9" s="80"/>
      <c r="AI9" s="62" t="s">
        <v>5</v>
      </c>
      <c r="AJ9" s="79" t="s">
        <v>4</v>
      </c>
      <c r="AK9" s="80"/>
      <c r="AL9" s="69" t="s">
        <v>5</v>
      </c>
      <c r="AM9" s="79" t="s">
        <v>4</v>
      </c>
      <c r="AN9" s="80"/>
      <c r="AO9" s="25" t="s">
        <v>5</v>
      </c>
      <c r="AP9" s="79" t="s">
        <v>4</v>
      </c>
      <c r="AQ9" s="80"/>
      <c r="AR9" s="25" t="s">
        <v>5</v>
      </c>
      <c r="AS9" s="79" t="s">
        <v>4</v>
      </c>
      <c r="AT9" s="80"/>
      <c r="AU9" s="25" t="s">
        <v>5</v>
      </c>
      <c r="AV9" s="84" t="s">
        <v>4</v>
      </c>
      <c r="AW9" s="80"/>
      <c r="AX9" s="62" t="s">
        <v>5</v>
      </c>
      <c r="AY9" s="79" t="s">
        <v>4</v>
      </c>
      <c r="AZ9" s="80"/>
      <c r="BA9" s="69" t="s">
        <v>5</v>
      </c>
      <c r="BB9" s="79" t="s">
        <v>4</v>
      </c>
      <c r="BC9" s="80"/>
      <c r="BD9" s="25" t="s">
        <v>5</v>
      </c>
      <c r="BE9" s="79" t="s">
        <v>4</v>
      </c>
      <c r="BF9" s="80"/>
      <c r="BG9" s="25" t="s">
        <v>5</v>
      </c>
      <c r="BH9" s="79" t="s">
        <v>4</v>
      </c>
      <c r="BI9" s="80"/>
      <c r="BJ9" s="25" t="s">
        <v>5</v>
      </c>
      <c r="BK9" s="84" t="s">
        <v>4</v>
      </c>
      <c r="BL9" s="80"/>
      <c r="BM9" s="62" t="s">
        <v>5</v>
      </c>
      <c r="BN9" s="79" t="s">
        <v>4</v>
      </c>
      <c r="BO9" s="80"/>
      <c r="BP9" s="69" t="s">
        <v>5</v>
      </c>
      <c r="BQ9" s="79" t="s">
        <v>4</v>
      </c>
      <c r="BR9" s="80"/>
      <c r="BS9" s="25" t="s">
        <v>5</v>
      </c>
      <c r="BT9" s="77" t="s">
        <v>4</v>
      </c>
      <c r="BU9" s="79" t="s">
        <v>4</v>
      </c>
      <c r="BV9" s="80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25260964.89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4.25">
      <c r="A15" s="27">
        <v>101</v>
      </c>
      <c r="B15" s="29" t="s">
        <v>75</v>
      </c>
      <c r="C15" s="30">
        <v>17638514.39</v>
      </c>
      <c r="D15" s="30">
        <v>0</v>
      </c>
      <c r="E15" s="30">
        <v>17086797.07</v>
      </c>
      <c r="F15" s="30">
        <v>0</v>
      </c>
      <c r="G15" s="30">
        <v>0</v>
      </c>
      <c r="H15" s="30">
        <v>0</v>
      </c>
      <c r="I15" s="30">
        <v>6518229.61</v>
      </c>
      <c r="J15" s="30">
        <v>0</v>
      </c>
      <c r="K15" s="30">
        <v>6443809.18</v>
      </c>
      <c r="L15" s="30">
        <v>1249970.9</v>
      </c>
      <c r="M15" s="30">
        <v>0</v>
      </c>
      <c r="N15" s="30">
        <v>1249970.9</v>
      </c>
      <c r="O15" s="30">
        <v>684440.66</v>
      </c>
      <c r="P15" s="30">
        <v>0</v>
      </c>
      <c r="Q15" s="30">
        <v>684440.66</v>
      </c>
      <c r="R15" s="30">
        <v>175370.7</v>
      </c>
      <c r="S15" s="30">
        <v>0</v>
      </c>
      <c r="T15" s="30">
        <v>175370.7</v>
      </c>
      <c r="U15" s="30">
        <v>273312.36</v>
      </c>
      <c r="V15" s="30">
        <v>0</v>
      </c>
      <c r="W15" s="30">
        <v>273312.36</v>
      </c>
      <c r="X15" s="30">
        <v>1388331.71</v>
      </c>
      <c r="Y15" s="30">
        <v>0</v>
      </c>
      <c r="Z15" s="30">
        <v>1388331.71</v>
      </c>
      <c r="AA15" s="30">
        <v>2634880.55</v>
      </c>
      <c r="AB15" s="30">
        <v>0</v>
      </c>
      <c r="AC15" s="30">
        <v>2634880.55</v>
      </c>
      <c r="AD15" s="30">
        <v>252870.06</v>
      </c>
      <c r="AE15" s="30">
        <v>0</v>
      </c>
      <c r="AF15" s="30">
        <v>252870.06</v>
      </c>
      <c r="AG15" s="30">
        <v>45435.8</v>
      </c>
      <c r="AH15" s="30">
        <v>0</v>
      </c>
      <c r="AI15" s="30">
        <v>45435.8</v>
      </c>
      <c r="AJ15" s="30">
        <v>2630255.42</v>
      </c>
      <c r="AK15" s="30">
        <v>0</v>
      </c>
      <c r="AL15" s="30">
        <v>2630255.42</v>
      </c>
      <c r="AM15" s="30">
        <v>0</v>
      </c>
      <c r="AN15" s="30">
        <v>0</v>
      </c>
      <c r="AO15" s="30">
        <v>0</v>
      </c>
      <c r="AP15" s="30">
        <v>814692.23</v>
      </c>
      <c r="AQ15" s="30">
        <v>0</v>
      </c>
      <c r="AR15" s="30">
        <v>814692.23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34306304.38999999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33680166.63999999</v>
      </c>
    </row>
    <row r="16" spans="1:75" ht="14.25">
      <c r="A16" s="27">
        <f>A15+1</f>
        <v>102</v>
      </c>
      <c r="B16" s="29" t="s">
        <v>76</v>
      </c>
      <c r="C16" s="30">
        <v>1449774.73</v>
      </c>
      <c r="D16" s="30">
        <v>0</v>
      </c>
      <c r="E16" s="30">
        <v>1365356.93</v>
      </c>
      <c r="F16" s="30">
        <v>0</v>
      </c>
      <c r="G16" s="30">
        <v>0</v>
      </c>
      <c r="H16" s="30">
        <v>0</v>
      </c>
      <c r="I16" s="30">
        <v>389325.66</v>
      </c>
      <c r="J16" s="30">
        <v>0</v>
      </c>
      <c r="K16" s="30">
        <v>388577.42</v>
      </c>
      <c r="L16" s="30">
        <v>77742.96</v>
      </c>
      <c r="M16" s="30">
        <v>0</v>
      </c>
      <c r="N16" s="30">
        <v>77742.96</v>
      </c>
      <c r="O16" s="30">
        <v>0</v>
      </c>
      <c r="P16" s="30">
        <v>0</v>
      </c>
      <c r="Q16" s="30">
        <v>0</v>
      </c>
      <c r="R16" s="30">
        <v>500</v>
      </c>
      <c r="S16" s="30">
        <v>0</v>
      </c>
      <c r="T16" s="30">
        <v>500</v>
      </c>
      <c r="U16" s="30">
        <v>12728.24</v>
      </c>
      <c r="V16" s="30">
        <v>0</v>
      </c>
      <c r="W16" s="30">
        <v>12728.24</v>
      </c>
      <c r="X16" s="30">
        <v>82365.49</v>
      </c>
      <c r="Y16" s="30">
        <v>0</v>
      </c>
      <c r="Z16" s="30">
        <v>82365.49</v>
      </c>
      <c r="AA16" s="30">
        <v>96716.23</v>
      </c>
      <c r="AB16" s="30">
        <v>0</v>
      </c>
      <c r="AC16" s="30">
        <v>96716.23</v>
      </c>
      <c r="AD16" s="30">
        <v>14774.52</v>
      </c>
      <c r="AE16" s="30">
        <v>0</v>
      </c>
      <c r="AF16" s="30">
        <v>14774.52</v>
      </c>
      <c r="AG16" s="30">
        <v>3049.86</v>
      </c>
      <c r="AH16" s="30">
        <v>0</v>
      </c>
      <c r="AI16" s="30">
        <v>3049.86</v>
      </c>
      <c r="AJ16" s="30">
        <v>167763.43</v>
      </c>
      <c r="AK16" s="30">
        <v>0</v>
      </c>
      <c r="AL16" s="30">
        <v>167763.43</v>
      </c>
      <c r="AM16" s="30">
        <v>0</v>
      </c>
      <c r="AN16" s="30">
        <v>0</v>
      </c>
      <c r="AO16" s="30">
        <v>0</v>
      </c>
      <c r="AP16" s="30">
        <v>54057.88</v>
      </c>
      <c r="AQ16" s="30">
        <v>0</v>
      </c>
      <c r="AR16" s="30">
        <v>54057.88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2348799</v>
      </c>
      <c r="BV16" s="31">
        <f t="shared" si="0"/>
        <v>0</v>
      </c>
      <c r="BW16" s="31">
        <f t="shared" si="0"/>
        <v>2263632.96</v>
      </c>
    </row>
    <row r="17" spans="1:75" ht="14.25">
      <c r="A17" s="27">
        <f aca="true" t="shared" si="2" ref="A17:A24">A16+1</f>
        <v>103</v>
      </c>
      <c r="B17" s="29" t="s">
        <v>77</v>
      </c>
      <c r="C17" s="30">
        <v>20992242.95</v>
      </c>
      <c r="D17" s="30">
        <v>0</v>
      </c>
      <c r="E17" s="30">
        <v>19566687.4</v>
      </c>
      <c r="F17" s="30">
        <v>0</v>
      </c>
      <c r="G17" s="30">
        <v>0</v>
      </c>
      <c r="H17" s="30">
        <v>0</v>
      </c>
      <c r="I17" s="30">
        <v>1366874.66</v>
      </c>
      <c r="J17" s="30">
        <v>0</v>
      </c>
      <c r="K17" s="30">
        <v>1016160</v>
      </c>
      <c r="L17" s="30">
        <v>6474698.31</v>
      </c>
      <c r="M17" s="30">
        <v>0</v>
      </c>
      <c r="N17" s="30">
        <v>6417984.31</v>
      </c>
      <c r="O17" s="30">
        <v>2401001.76</v>
      </c>
      <c r="P17" s="30">
        <v>0</v>
      </c>
      <c r="Q17" s="30">
        <v>2337013.12</v>
      </c>
      <c r="R17" s="30">
        <v>786910.15</v>
      </c>
      <c r="S17" s="30">
        <v>0</v>
      </c>
      <c r="T17" s="30">
        <v>589460.15</v>
      </c>
      <c r="U17" s="30">
        <v>204300</v>
      </c>
      <c r="V17" s="30">
        <v>0</v>
      </c>
      <c r="W17" s="30">
        <v>204300</v>
      </c>
      <c r="X17" s="30">
        <v>311667.14</v>
      </c>
      <c r="Y17" s="30">
        <v>0</v>
      </c>
      <c r="Z17" s="30">
        <v>305410</v>
      </c>
      <c r="AA17" s="30">
        <v>56855214.38</v>
      </c>
      <c r="AB17" s="30">
        <v>0</v>
      </c>
      <c r="AC17" s="30">
        <v>56224946.47</v>
      </c>
      <c r="AD17" s="30">
        <v>5868027.76</v>
      </c>
      <c r="AE17" s="30">
        <v>0</v>
      </c>
      <c r="AF17" s="30">
        <v>5935527.76</v>
      </c>
      <c r="AG17" s="30">
        <v>679270</v>
      </c>
      <c r="AH17" s="30">
        <v>0</v>
      </c>
      <c r="AI17" s="30">
        <v>589300</v>
      </c>
      <c r="AJ17" s="30">
        <v>32162813.69</v>
      </c>
      <c r="AK17" s="30">
        <v>0</v>
      </c>
      <c r="AL17" s="30">
        <v>25799797.5</v>
      </c>
      <c r="AM17" s="30">
        <v>0</v>
      </c>
      <c r="AN17" s="30">
        <v>0</v>
      </c>
      <c r="AO17" s="30">
        <v>0</v>
      </c>
      <c r="AP17" s="30">
        <v>142950</v>
      </c>
      <c r="AQ17" s="30">
        <v>0</v>
      </c>
      <c r="AR17" s="30">
        <v>142950</v>
      </c>
      <c r="AS17" s="30">
        <v>0</v>
      </c>
      <c r="AT17" s="30">
        <v>0</v>
      </c>
      <c r="AU17" s="30">
        <v>0</v>
      </c>
      <c r="AV17" s="30">
        <v>1000</v>
      </c>
      <c r="AW17" s="30">
        <v>0</v>
      </c>
      <c r="AX17" s="30">
        <v>1000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128246970.8</v>
      </c>
      <c r="BV17" s="31">
        <f t="shared" si="0"/>
        <v>0</v>
      </c>
      <c r="BW17" s="31">
        <f t="shared" si="0"/>
        <v>119130536.71</v>
      </c>
    </row>
    <row r="18" spans="1:75" ht="14.25">
      <c r="A18" s="27">
        <f t="shared" si="2"/>
        <v>104</v>
      </c>
      <c r="B18" s="29" t="s">
        <v>23</v>
      </c>
      <c r="C18" s="30">
        <v>49706.51</v>
      </c>
      <c r="D18" s="30">
        <v>0</v>
      </c>
      <c r="E18" s="30">
        <v>46192.88</v>
      </c>
      <c r="F18" s="30">
        <v>0</v>
      </c>
      <c r="G18" s="30">
        <v>0</v>
      </c>
      <c r="H18" s="30">
        <v>0</v>
      </c>
      <c r="I18" s="30">
        <v>12000</v>
      </c>
      <c r="J18" s="30">
        <v>0</v>
      </c>
      <c r="K18" s="30">
        <v>12000</v>
      </c>
      <c r="L18" s="30">
        <v>1379865.59</v>
      </c>
      <c r="M18" s="30">
        <v>0</v>
      </c>
      <c r="N18" s="30">
        <v>1240000</v>
      </c>
      <c r="O18" s="30">
        <v>0</v>
      </c>
      <c r="P18" s="30">
        <v>0</v>
      </c>
      <c r="Q18" s="30">
        <v>0</v>
      </c>
      <c r="R18" s="30">
        <v>141500</v>
      </c>
      <c r="S18" s="30">
        <v>0</v>
      </c>
      <c r="T18" s="30">
        <v>141500</v>
      </c>
      <c r="U18" s="30">
        <v>500</v>
      </c>
      <c r="V18" s="30">
        <v>0</v>
      </c>
      <c r="W18" s="30">
        <v>500</v>
      </c>
      <c r="X18" s="30">
        <v>0</v>
      </c>
      <c r="Y18" s="30">
        <v>0</v>
      </c>
      <c r="Z18" s="30">
        <v>0</v>
      </c>
      <c r="AA18" s="30">
        <v>10355752</v>
      </c>
      <c r="AB18" s="30">
        <v>0</v>
      </c>
      <c r="AC18" s="30">
        <v>10355752</v>
      </c>
      <c r="AD18" s="30">
        <v>0</v>
      </c>
      <c r="AE18" s="30">
        <v>0</v>
      </c>
      <c r="AF18" s="30">
        <v>0</v>
      </c>
      <c r="AG18" s="30">
        <v>215636.82</v>
      </c>
      <c r="AH18" s="30">
        <v>0</v>
      </c>
      <c r="AI18" s="30">
        <v>215636.82</v>
      </c>
      <c r="AJ18" s="30">
        <v>7185380.96</v>
      </c>
      <c r="AK18" s="30">
        <v>0</v>
      </c>
      <c r="AL18" s="30">
        <v>7184626.96</v>
      </c>
      <c r="AM18" s="30">
        <v>0</v>
      </c>
      <c r="AN18" s="30">
        <v>0</v>
      </c>
      <c r="AO18" s="30">
        <v>0</v>
      </c>
      <c r="AP18" s="30">
        <v>2000</v>
      </c>
      <c r="AQ18" s="30">
        <v>0</v>
      </c>
      <c r="AR18" s="30">
        <v>2000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19342341.88</v>
      </c>
      <c r="BV18" s="31">
        <f t="shared" si="0"/>
        <v>0</v>
      </c>
      <c r="BW18" s="31">
        <f t="shared" si="0"/>
        <v>19198208.66</v>
      </c>
    </row>
    <row r="19" spans="1:75" ht="14.2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107</v>
      </c>
      <c r="B21" s="29" t="s">
        <v>80</v>
      </c>
      <c r="C21" s="30">
        <v>50000</v>
      </c>
      <c r="D21" s="30">
        <v>0</v>
      </c>
      <c r="E21" s="30">
        <v>50000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22336</v>
      </c>
      <c r="AB21" s="30">
        <v>0</v>
      </c>
      <c r="AC21" s="30">
        <v>22336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9858442.47</v>
      </c>
      <c r="BL21" s="30">
        <v>0</v>
      </c>
      <c r="BM21" s="30">
        <v>4312006.26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9930778.47</v>
      </c>
      <c r="BV21" s="31">
        <f t="shared" si="0"/>
        <v>0</v>
      </c>
      <c r="BW21" s="31">
        <f t="shared" si="0"/>
        <v>4384342.26</v>
      </c>
    </row>
    <row r="22" spans="1:75" ht="14.2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109</v>
      </c>
      <c r="B23" s="29" t="s">
        <v>82</v>
      </c>
      <c r="C23" s="30">
        <v>2575643.76</v>
      </c>
      <c r="D23" s="30">
        <v>0</v>
      </c>
      <c r="E23" s="30">
        <v>2600277.76</v>
      </c>
      <c r="F23" s="30">
        <v>0</v>
      </c>
      <c r="G23" s="30">
        <v>0</v>
      </c>
      <c r="H23" s="30">
        <v>0</v>
      </c>
      <c r="I23" s="30">
        <v>32000</v>
      </c>
      <c r="J23" s="30">
        <v>0</v>
      </c>
      <c r="K23" s="30">
        <v>32000</v>
      </c>
      <c r="L23" s="30">
        <v>2000</v>
      </c>
      <c r="M23" s="30">
        <v>0</v>
      </c>
      <c r="N23" s="30">
        <v>2000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300</v>
      </c>
      <c r="V23" s="30">
        <v>0</v>
      </c>
      <c r="W23" s="30">
        <v>300</v>
      </c>
      <c r="X23" s="30">
        <v>5000</v>
      </c>
      <c r="Y23" s="30">
        <v>0</v>
      </c>
      <c r="Z23" s="30">
        <v>5000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1000</v>
      </c>
      <c r="AK23" s="30">
        <v>0</v>
      </c>
      <c r="AL23" s="30">
        <v>1000</v>
      </c>
      <c r="AM23" s="30">
        <v>0</v>
      </c>
      <c r="AN23" s="30">
        <v>0</v>
      </c>
      <c r="AO23" s="30">
        <v>0</v>
      </c>
      <c r="AP23" s="30">
        <v>10000</v>
      </c>
      <c r="AQ23" s="30">
        <v>0</v>
      </c>
      <c r="AR23" s="30">
        <v>10000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2625943.76</v>
      </c>
      <c r="BV23" s="31">
        <f t="shared" si="0"/>
        <v>0</v>
      </c>
      <c r="BW23" s="31">
        <f t="shared" si="0"/>
        <v>2650577.76</v>
      </c>
    </row>
    <row r="24" spans="1:75" ht="14.25">
      <c r="A24" s="27">
        <f t="shared" si="2"/>
        <v>110</v>
      </c>
      <c r="B24" s="29" t="s">
        <v>83</v>
      </c>
      <c r="C24" s="30">
        <v>6623605.63</v>
      </c>
      <c r="D24" s="30">
        <v>0</v>
      </c>
      <c r="E24" s="30">
        <v>5833042.74</v>
      </c>
      <c r="F24" s="30">
        <v>0</v>
      </c>
      <c r="G24" s="30">
        <v>0</v>
      </c>
      <c r="H24" s="30">
        <v>0</v>
      </c>
      <c r="I24" s="30">
        <v>41600</v>
      </c>
      <c r="J24" s="30">
        <v>0</v>
      </c>
      <c r="K24" s="30">
        <v>41600</v>
      </c>
      <c r="L24" s="30">
        <v>11108.16</v>
      </c>
      <c r="M24" s="30">
        <v>0</v>
      </c>
      <c r="N24" s="30">
        <v>11108.16</v>
      </c>
      <c r="O24" s="30">
        <v>13500</v>
      </c>
      <c r="P24" s="30">
        <v>0</v>
      </c>
      <c r="Q24" s="30">
        <v>13500</v>
      </c>
      <c r="R24" s="30">
        <v>30000</v>
      </c>
      <c r="S24" s="30">
        <v>0</v>
      </c>
      <c r="T24" s="30">
        <v>30000</v>
      </c>
      <c r="U24" s="30">
        <v>0</v>
      </c>
      <c r="V24" s="30">
        <v>0</v>
      </c>
      <c r="W24" s="30">
        <v>0</v>
      </c>
      <c r="X24" s="30">
        <v>58804.9</v>
      </c>
      <c r="Y24" s="30">
        <v>0</v>
      </c>
      <c r="Z24" s="30">
        <v>58804.9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36100</v>
      </c>
      <c r="AK24" s="30">
        <v>0</v>
      </c>
      <c r="AL24" s="30">
        <v>36100</v>
      </c>
      <c r="AM24" s="30">
        <v>0</v>
      </c>
      <c r="AN24" s="30">
        <v>0</v>
      </c>
      <c r="AO24" s="30">
        <v>0</v>
      </c>
      <c r="AP24" s="30">
        <v>2000</v>
      </c>
      <c r="AQ24" s="30">
        <v>0</v>
      </c>
      <c r="AR24" s="30">
        <v>2000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44492014.61</v>
      </c>
      <c r="BI24" s="30">
        <v>0</v>
      </c>
      <c r="BJ24" s="30">
        <v>613000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51308733.3</v>
      </c>
      <c r="BV24" s="31">
        <f t="shared" si="0"/>
        <v>0</v>
      </c>
      <c r="BW24" s="31">
        <f t="shared" si="0"/>
        <v>6639155.800000001</v>
      </c>
    </row>
    <row r="25" spans="1:75" s="34" customFormat="1" ht="15" thickBot="1">
      <c r="A25" s="72">
        <v>100</v>
      </c>
      <c r="B25" s="32" t="s">
        <v>84</v>
      </c>
      <c r="C25" s="33">
        <f aca="true" t="shared" si="3" ref="C25:BN25">SUM(C15:C24)</f>
        <v>49379487.97</v>
      </c>
      <c r="D25" s="33">
        <f t="shared" si="3"/>
        <v>0</v>
      </c>
      <c r="E25" s="33">
        <f t="shared" si="3"/>
        <v>46548354.78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8360029.930000001</v>
      </c>
      <c r="J25" s="33">
        <f t="shared" si="3"/>
        <v>0</v>
      </c>
      <c r="K25" s="33">
        <f t="shared" si="3"/>
        <v>7934146.6</v>
      </c>
      <c r="L25" s="33">
        <f t="shared" si="3"/>
        <v>9195385.92</v>
      </c>
      <c r="M25" s="33">
        <f t="shared" si="3"/>
        <v>0</v>
      </c>
      <c r="N25" s="33">
        <f t="shared" si="3"/>
        <v>8998806.33</v>
      </c>
      <c r="O25" s="33">
        <f t="shared" si="3"/>
        <v>3098942.42</v>
      </c>
      <c r="P25" s="33">
        <f t="shared" si="3"/>
        <v>0</v>
      </c>
      <c r="Q25" s="33">
        <f t="shared" si="3"/>
        <v>3034953.7800000003</v>
      </c>
      <c r="R25" s="33">
        <f t="shared" si="3"/>
        <v>1134280.85</v>
      </c>
      <c r="S25" s="33">
        <f t="shared" si="3"/>
        <v>0</v>
      </c>
      <c r="T25" s="33">
        <f t="shared" si="3"/>
        <v>936830.8500000001</v>
      </c>
      <c r="U25" s="33">
        <f t="shared" si="3"/>
        <v>491140.6</v>
      </c>
      <c r="V25" s="33">
        <f t="shared" si="3"/>
        <v>0</v>
      </c>
      <c r="W25" s="33">
        <f t="shared" si="3"/>
        <v>491140.6</v>
      </c>
      <c r="X25" s="33">
        <f t="shared" si="3"/>
        <v>1846169.2399999998</v>
      </c>
      <c r="Y25" s="33">
        <f t="shared" si="3"/>
        <v>0</v>
      </c>
      <c r="Z25" s="33">
        <f t="shared" si="3"/>
        <v>1839912.0999999999</v>
      </c>
      <c r="AA25" s="33">
        <f t="shared" si="3"/>
        <v>69964899.16</v>
      </c>
      <c r="AB25" s="33">
        <f t="shared" si="3"/>
        <v>0</v>
      </c>
      <c r="AC25" s="33">
        <f t="shared" si="3"/>
        <v>69334631.25</v>
      </c>
      <c r="AD25" s="33">
        <f t="shared" si="3"/>
        <v>6135672.34</v>
      </c>
      <c r="AE25" s="33">
        <f t="shared" si="3"/>
        <v>0</v>
      </c>
      <c r="AF25" s="33">
        <f t="shared" si="3"/>
        <v>6203172.34</v>
      </c>
      <c r="AG25" s="33">
        <f t="shared" si="3"/>
        <v>943392.48</v>
      </c>
      <c r="AH25" s="33">
        <f t="shared" si="3"/>
        <v>0</v>
      </c>
      <c r="AI25" s="33">
        <f t="shared" si="3"/>
        <v>853422.48</v>
      </c>
      <c r="AJ25" s="33">
        <f t="shared" si="3"/>
        <v>42183313.5</v>
      </c>
      <c r="AK25" s="33">
        <f t="shared" si="3"/>
        <v>0</v>
      </c>
      <c r="AL25" s="33">
        <f t="shared" si="3"/>
        <v>35819543.31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1025700.11</v>
      </c>
      <c r="AQ25" s="33">
        <f t="shared" si="3"/>
        <v>0</v>
      </c>
      <c r="AR25" s="33">
        <f t="shared" si="3"/>
        <v>1025700.11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1000</v>
      </c>
      <c r="AW25" s="33">
        <f t="shared" si="3"/>
        <v>0</v>
      </c>
      <c r="AX25" s="33">
        <f t="shared" si="3"/>
        <v>1000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44492014.61</v>
      </c>
      <c r="BI25" s="33">
        <f t="shared" si="3"/>
        <v>0</v>
      </c>
      <c r="BJ25" s="33">
        <f t="shared" si="3"/>
        <v>613000</v>
      </c>
      <c r="BK25" s="33">
        <f t="shared" si="3"/>
        <v>9858442.47</v>
      </c>
      <c r="BL25" s="33">
        <f t="shared" si="3"/>
        <v>0</v>
      </c>
      <c r="BM25" s="33">
        <f t="shared" si="3"/>
        <v>4312006.26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248109871.59999996</v>
      </c>
      <c r="BV25" s="33">
        <f t="shared" si="4"/>
        <v>0</v>
      </c>
      <c r="BW25" s="33">
        <f t="shared" si="4"/>
        <v>187946620.79</v>
      </c>
    </row>
    <row r="26" spans="1:75" ht="12.7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4.2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4.25">
      <c r="A29" s="27">
        <f>A28+1</f>
        <v>202</v>
      </c>
      <c r="B29" s="29" t="s">
        <v>87</v>
      </c>
      <c r="C29" s="30">
        <v>51814132.47</v>
      </c>
      <c r="D29" s="30">
        <v>0</v>
      </c>
      <c r="E29" s="30">
        <v>40815445.24</v>
      </c>
      <c r="F29" s="30">
        <v>0</v>
      </c>
      <c r="G29" s="30">
        <v>0</v>
      </c>
      <c r="H29" s="30">
        <v>0</v>
      </c>
      <c r="I29" s="30">
        <v>684929.74</v>
      </c>
      <c r="J29" s="30">
        <v>0</v>
      </c>
      <c r="K29" s="30">
        <v>48220</v>
      </c>
      <c r="L29" s="30">
        <v>12913654.76</v>
      </c>
      <c r="M29" s="30">
        <v>0</v>
      </c>
      <c r="N29" s="30">
        <v>10841825</v>
      </c>
      <c r="O29" s="30">
        <v>9750049.64</v>
      </c>
      <c r="P29" s="30">
        <v>0</v>
      </c>
      <c r="Q29" s="30">
        <v>6732070.8</v>
      </c>
      <c r="R29" s="30">
        <v>9491384.73</v>
      </c>
      <c r="S29" s="30">
        <v>0</v>
      </c>
      <c r="T29" s="30">
        <v>4667328.23</v>
      </c>
      <c r="U29" s="30">
        <v>650407.96</v>
      </c>
      <c r="V29" s="30">
        <v>0</v>
      </c>
      <c r="W29" s="30">
        <v>592220.98</v>
      </c>
      <c r="X29" s="30">
        <v>70888959</v>
      </c>
      <c r="Y29" s="30">
        <v>0</v>
      </c>
      <c r="Z29" s="30">
        <v>39642793.33</v>
      </c>
      <c r="AA29" s="30">
        <v>83007838.04</v>
      </c>
      <c r="AB29" s="30">
        <v>0</v>
      </c>
      <c r="AC29" s="30">
        <v>55007809.97</v>
      </c>
      <c r="AD29" s="30">
        <v>46496167.1</v>
      </c>
      <c r="AE29" s="30">
        <v>0</v>
      </c>
      <c r="AF29" s="30">
        <v>21527839.28</v>
      </c>
      <c r="AG29" s="30">
        <v>0</v>
      </c>
      <c r="AH29" s="30">
        <v>0</v>
      </c>
      <c r="AI29" s="30">
        <v>0</v>
      </c>
      <c r="AJ29" s="30">
        <v>9347263.49</v>
      </c>
      <c r="AK29" s="30">
        <v>0</v>
      </c>
      <c r="AL29" s="30">
        <v>7667095.7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11523266.88</v>
      </c>
      <c r="AZ29" s="30">
        <v>0</v>
      </c>
      <c r="BA29" s="30">
        <v>8287703.49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306568053.81000006</v>
      </c>
      <c r="BV29" s="31">
        <f t="shared" si="5"/>
        <v>0</v>
      </c>
      <c r="BW29" s="31">
        <f t="shared" si="5"/>
        <v>195830352.01999998</v>
      </c>
    </row>
    <row r="30" spans="1:75" ht="14.2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8050000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660539.96</v>
      </c>
      <c r="AK30" s="30">
        <v>0</v>
      </c>
      <c r="AL30" s="30">
        <v>423734.15</v>
      </c>
      <c r="AM30" s="30">
        <v>0</v>
      </c>
      <c r="AN30" s="30">
        <v>0</v>
      </c>
      <c r="AO30" s="30">
        <v>0</v>
      </c>
      <c r="AP30" s="30">
        <v>1521355.56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10231895.520000001</v>
      </c>
      <c r="BV30" s="31">
        <f t="shared" si="5"/>
        <v>0</v>
      </c>
      <c r="BW30" s="31">
        <f t="shared" si="5"/>
        <v>423734.15</v>
      </c>
    </row>
    <row r="31" spans="1:75" ht="14.2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4.2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10000</v>
      </c>
      <c r="Y32" s="30">
        <v>0</v>
      </c>
      <c r="Z32" s="30">
        <v>10000</v>
      </c>
      <c r="AA32" s="30">
        <v>2829611.23</v>
      </c>
      <c r="AB32" s="30">
        <v>0</v>
      </c>
      <c r="AC32" s="30">
        <v>545040.95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10000</v>
      </c>
      <c r="AK32" s="30">
        <v>0</v>
      </c>
      <c r="AL32" s="30">
        <v>10000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2849611.23</v>
      </c>
      <c r="BV32" s="31">
        <f t="shared" si="5"/>
        <v>0</v>
      </c>
      <c r="BW32" s="31">
        <f t="shared" si="5"/>
        <v>565040.95</v>
      </c>
    </row>
    <row r="33" spans="1:75" s="34" customFormat="1" ht="15" thickBot="1">
      <c r="A33" s="72">
        <v>200</v>
      </c>
      <c r="B33" s="32" t="s">
        <v>91</v>
      </c>
      <c r="C33" s="33">
        <f aca="true" t="shared" si="6" ref="C33:BN33">SUM(C28:C32)</f>
        <v>51814132.47</v>
      </c>
      <c r="D33" s="33">
        <f t="shared" si="6"/>
        <v>0</v>
      </c>
      <c r="E33" s="33">
        <f t="shared" si="6"/>
        <v>40815445.24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684929.74</v>
      </c>
      <c r="J33" s="33">
        <f t="shared" si="6"/>
        <v>0</v>
      </c>
      <c r="K33" s="33">
        <f t="shared" si="6"/>
        <v>48220</v>
      </c>
      <c r="L33" s="33">
        <f t="shared" si="6"/>
        <v>12913654.76</v>
      </c>
      <c r="M33" s="33">
        <f t="shared" si="6"/>
        <v>0</v>
      </c>
      <c r="N33" s="33">
        <f t="shared" si="6"/>
        <v>10841825</v>
      </c>
      <c r="O33" s="33">
        <f t="shared" si="6"/>
        <v>9750049.64</v>
      </c>
      <c r="P33" s="33">
        <f t="shared" si="6"/>
        <v>0</v>
      </c>
      <c r="Q33" s="33">
        <f t="shared" si="6"/>
        <v>6732070.8</v>
      </c>
      <c r="R33" s="33">
        <f t="shared" si="6"/>
        <v>9491384.73</v>
      </c>
      <c r="S33" s="33">
        <f t="shared" si="6"/>
        <v>0</v>
      </c>
      <c r="T33" s="33">
        <f t="shared" si="6"/>
        <v>4667328.23</v>
      </c>
      <c r="U33" s="33">
        <f t="shared" si="6"/>
        <v>650407.96</v>
      </c>
      <c r="V33" s="33">
        <f t="shared" si="6"/>
        <v>0</v>
      </c>
      <c r="W33" s="33">
        <f t="shared" si="6"/>
        <v>592220.98</v>
      </c>
      <c r="X33" s="33">
        <f t="shared" si="6"/>
        <v>70898959</v>
      </c>
      <c r="Y33" s="33">
        <f t="shared" si="6"/>
        <v>0</v>
      </c>
      <c r="Z33" s="33">
        <f t="shared" si="6"/>
        <v>39652793.33</v>
      </c>
      <c r="AA33" s="33">
        <f t="shared" si="6"/>
        <v>85837449.27000001</v>
      </c>
      <c r="AB33" s="33">
        <f t="shared" si="6"/>
        <v>0</v>
      </c>
      <c r="AC33" s="33">
        <f t="shared" si="6"/>
        <v>55552850.92</v>
      </c>
      <c r="AD33" s="33">
        <f t="shared" si="6"/>
        <v>54546167.1</v>
      </c>
      <c r="AE33" s="33">
        <f t="shared" si="6"/>
        <v>0</v>
      </c>
      <c r="AF33" s="33">
        <f t="shared" si="6"/>
        <v>21527839.28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10017803.45</v>
      </c>
      <c r="AK33" s="33">
        <f t="shared" si="6"/>
        <v>0</v>
      </c>
      <c r="AL33" s="33">
        <f t="shared" si="6"/>
        <v>8100829.850000001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1521355.56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11523266.88</v>
      </c>
      <c r="AZ33" s="33">
        <f t="shared" si="6"/>
        <v>0</v>
      </c>
      <c r="BA33" s="33">
        <f t="shared" si="6"/>
        <v>8287703.49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319649560.56000006</v>
      </c>
      <c r="BV33" s="33">
        <f t="shared" si="7"/>
        <v>0</v>
      </c>
      <c r="BW33" s="33">
        <f t="shared" si="7"/>
        <v>196819127.11999997</v>
      </c>
    </row>
    <row r="34" spans="1:75" ht="12.7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4.2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4.2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4.2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2.7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4.2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27318258.11</v>
      </c>
      <c r="BL45" s="30">
        <v>0</v>
      </c>
      <c r="BM45" s="30">
        <v>27318258.11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27318258.11</v>
      </c>
      <c r="BV45" s="31">
        <f t="shared" si="11"/>
        <v>0</v>
      </c>
      <c r="BW45" s="31">
        <f t="shared" si="11"/>
        <v>27318258.11</v>
      </c>
    </row>
    <row r="46" spans="1:75" ht="14.2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27318258.11</v>
      </c>
      <c r="BL47" s="33">
        <f t="shared" si="12"/>
        <v>0</v>
      </c>
      <c r="BM47" s="33">
        <f t="shared" si="12"/>
        <v>27318258.11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27318258.11</v>
      </c>
      <c r="BV47" s="33">
        <f t="shared" si="13"/>
        <v>0</v>
      </c>
      <c r="BW47" s="33">
        <f t="shared" si="13"/>
        <v>27318258.11</v>
      </c>
    </row>
    <row r="48" spans="1:75" ht="12.7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4.2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65000000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65000000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65000000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65000000</v>
      </c>
      <c r="BV51" s="33">
        <f t="shared" si="15"/>
        <v>0</v>
      </c>
      <c r="BW51" s="33">
        <f t="shared" si="15"/>
        <v>0</v>
      </c>
    </row>
    <row r="52" spans="1:75" ht="12.7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4.2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80452582.28</v>
      </c>
      <c r="BR54" s="30">
        <v>0</v>
      </c>
      <c r="BS54" s="30">
        <v>22119401.54</v>
      </c>
      <c r="BT54" s="30"/>
      <c r="BU54" s="31">
        <f aca="true" t="shared" si="16" ref="BU54:BW55">+C54+F54+I54+L54+O54+R54+U54+X54+AA54+AD54+AG54+AJ54+AM54+AP54+AS54+AV54+AY54+BB54+BE54+BH54+BK54+BN54+BQ54</f>
        <v>80452582.28</v>
      </c>
      <c r="BV54" s="31">
        <f t="shared" si="16"/>
        <v>0</v>
      </c>
      <c r="BW54" s="31">
        <f t="shared" si="16"/>
        <v>22119401.54</v>
      </c>
    </row>
    <row r="55" spans="1:75" ht="14.2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1830000</v>
      </c>
      <c r="BR55" s="30">
        <v>0</v>
      </c>
      <c r="BS55" s="30">
        <v>940000</v>
      </c>
      <c r="BT55" s="30"/>
      <c r="BU55" s="31">
        <f t="shared" si="16"/>
        <v>1830000</v>
      </c>
      <c r="BV55" s="31">
        <f t="shared" si="16"/>
        <v>0</v>
      </c>
      <c r="BW55" s="31">
        <f t="shared" si="16"/>
        <v>940000</v>
      </c>
    </row>
    <row r="56" spans="1:75" s="34" customFormat="1" ht="1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82282582.28</v>
      </c>
      <c r="BR56" s="33">
        <f t="shared" si="18"/>
        <v>0</v>
      </c>
      <c r="BS56" s="33">
        <f t="shared" si="18"/>
        <v>23059401.54</v>
      </c>
      <c r="BT56" s="33"/>
      <c r="BU56" s="33">
        <f t="shared" si="18"/>
        <v>82282582.28</v>
      </c>
      <c r="BV56" s="33">
        <f t="shared" si="18"/>
        <v>0</v>
      </c>
      <c r="BW56" s="33">
        <f t="shared" si="18"/>
        <v>23059401.54</v>
      </c>
    </row>
    <row r="57" spans="1:75" ht="15" thickBot="1" thickTop="1">
      <c r="A57" s="37"/>
      <c r="B57" s="38" t="s">
        <v>111</v>
      </c>
      <c r="C57" s="39">
        <f aca="true" t="shared" si="19" ref="C57:BN57">+C25+C33+C40+C47+C51+C56</f>
        <v>101193620.44</v>
      </c>
      <c r="D57" s="39">
        <f t="shared" si="19"/>
        <v>0</v>
      </c>
      <c r="E57" s="39">
        <f t="shared" si="19"/>
        <v>87363800.02000001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9044959.67</v>
      </c>
      <c r="J57" s="39">
        <f t="shared" si="19"/>
        <v>0</v>
      </c>
      <c r="K57" s="39">
        <f t="shared" si="19"/>
        <v>7982366.6</v>
      </c>
      <c r="L57" s="39">
        <f t="shared" si="19"/>
        <v>22109040.68</v>
      </c>
      <c r="M57" s="39">
        <f t="shared" si="19"/>
        <v>0</v>
      </c>
      <c r="N57" s="39">
        <f t="shared" si="19"/>
        <v>19840631.33</v>
      </c>
      <c r="O57" s="39">
        <f t="shared" si="19"/>
        <v>12848992.06</v>
      </c>
      <c r="P57" s="39">
        <f t="shared" si="19"/>
        <v>0</v>
      </c>
      <c r="Q57" s="39">
        <f t="shared" si="19"/>
        <v>9767024.58</v>
      </c>
      <c r="R57" s="39">
        <f t="shared" si="19"/>
        <v>10625665.58</v>
      </c>
      <c r="S57" s="39">
        <f t="shared" si="19"/>
        <v>0</v>
      </c>
      <c r="T57" s="39">
        <f t="shared" si="19"/>
        <v>5604159.08</v>
      </c>
      <c r="U57" s="39">
        <f t="shared" si="19"/>
        <v>1141548.56</v>
      </c>
      <c r="V57" s="39">
        <f t="shared" si="19"/>
        <v>0</v>
      </c>
      <c r="W57" s="39">
        <f t="shared" si="19"/>
        <v>1083361.58</v>
      </c>
      <c r="X57" s="39">
        <f t="shared" si="19"/>
        <v>72745128.24</v>
      </c>
      <c r="Y57" s="39">
        <f t="shared" si="19"/>
        <v>0</v>
      </c>
      <c r="Z57" s="39">
        <f t="shared" si="19"/>
        <v>41492705.43</v>
      </c>
      <c r="AA57" s="39">
        <f t="shared" si="19"/>
        <v>155802348.43</v>
      </c>
      <c r="AB57" s="39">
        <f t="shared" si="19"/>
        <v>0</v>
      </c>
      <c r="AC57" s="39">
        <f t="shared" si="19"/>
        <v>124887482.17</v>
      </c>
      <c r="AD57" s="39">
        <f t="shared" si="19"/>
        <v>60681839.44</v>
      </c>
      <c r="AE57" s="39">
        <f t="shared" si="19"/>
        <v>0</v>
      </c>
      <c r="AF57" s="39">
        <f t="shared" si="19"/>
        <v>27731011.62</v>
      </c>
      <c r="AG57" s="39">
        <f t="shared" si="19"/>
        <v>943392.48</v>
      </c>
      <c r="AH57" s="39">
        <f t="shared" si="19"/>
        <v>0</v>
      </c>
      <c r="AI57" s="39">
        <f t="shared" si="19"/>
        <v>853422.48</v>
      </c>
      <c r="AJ57" s="39">
        <f t="shared" si="19"/>
        <v>52201116.95</v>
      </c>
      <c r="AK57" s="39">
        <f t="shared" si="19"/>
        <v>0</v>
      </c>
      <c r="AL57" s="39">
        <f t="shared" si="19"/>
        <v>43920373.160000004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2547055.67</v>
      </c>
      <c r="AQ57" s="39">
        <f t="shared" si="19"/>
        <v>0</v>
      </c>
      <c r="AR57" s="39">
        <f t="shared" si="19"/>
        <v>1025700.11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1000</v>
      </c>
      <c r="AW57" s="39">
        <f t="shared" si="19"/>
        <v>0</v>
      </c>
      <c r="AX57" s="39">
        <f t="shared" si="19"/>
        <v>1000</v>
      </c>
      <c r="AY57" s="39">
        <f t="shared" si="19"/>
        <v>11523266.88</v>
      </c>
      <c r="AZ57" s="39">
        <f t="shared" si="19"/>
        <v>0</v>
      </c>
      <c r="BA57" s="39">
        <f t="shared" si="19"/>
        <v>8287703.49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44492014.61</v>
      </c>
      <c r="BI57" s="39">
        <f t="shared" si="19"/>
        <v>0</v>
      </c>
      <c r="BJ57" s="39">
        <f t="shared" si="19"/>
        <v>613000</v>
      </c>
      <c r="BK57" s="39">
        <f t="shared" si="19"/>
        <v>37176700.58</v>
      </c>
      <c r="BL57" s="39">
        <f t="shared" si="19"/>
        <v>0</v>
      </c>
      <c r="BM57" s="39">
        <f t="shared" si="19"/>
        <v>31630264.369999997</v>
      </c>
      <c r="BN57" s="39">
        <f t="shared" si="19"/>
        <v>65000000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82282582.28</v>
      </c>
      <c r="BR57" s="39">
        <f t="shared" si="20"/>
        <v>0</v>
      </c>
      <c r="BS57" s="39">
        <f t="shared" si="20"/>
        <v>23059401.54</v>
      </c>
      <c r="BT57" s="39"/>
      <c r="BU57" s="39">
        <f>+BU12+BU25+BU33+BU40+BU47+BU51+BU56</f>
        <v>742360272.5500001</v>
      </c>
      <c r="BV57" s="39">
        <f t="shared" si="20"/>
        <v>0</v>
      </c>
      <c r="BW57" s="39">
        <f t="shared" si="20"/>
        <v>435143407.56</v>
      </c>
    </row>
  </sheetData>
  <sheetProtection/>
  <mergeCells count="75">
    <mergeCell ref="A1:B1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0" bestFit="1" customWidth="1"/>
    <col min="2" max="2" width="46.28125" style="0" bestFit="1" customWidth="1"/>
    <col min="3" max="3" width="31.28125" style="0" bestFit="1" customWidth="1"/>
    <col min="4" max="4" width="10.421875" style="0" bestFit="1" customWidth="1"/>
    <col min="5" max="5" width="11.7109375" style="0" customWidth="1"/>
    <col min="6" max="6" width="12.28125" style="0" customWidth="1"/>
    <col min="7" max="7" width="10.421875" style="0" bestFit="1" customWidth="1"/>
    <col min="8" max="8" width="5.7109375" style="0" bestFit="1" customWidth="1"/>
    <col min="9" max="9" width="13.28125" style="0" bestFit="1" customWidth="1"/>
    <col min="10" max="10" width="10.421875" style="0" bestFit="1" customWidth="1"/>
    <col min="11" max="11" width="5.7109375" style="0" bestFit="1" customWidth="1"/>
    <col min="12" max="12" width="13.28125" style="0" bestFit="1" customWidth="1"/>
    <col min="13" max="13" width="10.421875" style="0" bestFit="1" customWidth="1"/>
    <col min="14" max="14" width="5.7109375" style="0" bestFit="1" customWidth="1"/>
    <col min="15" max="15" width="13.28125" style="0" bestFit="1" customWidth="1"/>
    <col min="16" max="16" width="10.421875" style="0" bestFit="1" customWidth="1"/>
    <col min="17" max="17" width="5.7109375" style="0" bestFit="1" customWidth="1"/>
    <col min="18" max="18" width="13.28125" style="0" bestFit="1" customWidth="1"/>
    <col min="19" max="19" width="10.421875" style="0" bestFit="1" customWidth="1"/>
    <col min="20" max="20" width="5.7109375" style="0" bestFit="1" customWidth="1"/>
    <col min="21" max="21" width="11.57421875" style="0" bestFit="1" customWidth="1"/>
    <col min="22" max="22" width="10.421875" style="0" bestFit="1" customWidth="1"/>
    <col min="23" max="23" width="5.7109375" style="0" bestFit="1" customWidth="1"/>
    <col min="24" max="24" width="14.28125" style="0" bestFit="1" customWidth="1"/>
    <col min="25" max="25" width="10.421875" style="0" bestFit="1" customWidth="1"/>
    <col min="26" max="26" width="5.7109375" style="0" bestFit="1" customWidth="1"/>
    <col min="27" max="27" width="14.28125" style="0" bestFit="1" customWidth="1"/>
    <col min="28" max="28" width="10.421875" style="0" bestFit="1" customWidth="1"/>
    <col min="29" max="29" width="5.7109375" style="0" bestFit="1" customWidth="1"/>
    <col min="30" max="30" width="14.28125" style="0" bestFit="1" customWidth="1"/>
    <col min="31" max="31" width="10.421875" style="0" bestFit="1" customWidth="1"/>
    <col min="32" max="32" width="5.7109375" style="0" bestFit="1" customWidth="1"/>
    <col min="33" max="33" width="11.57421875" style="0" bestFit="1" customWidth="1"/>
    <col min="34" max="34" width="10.421875" style="0" bestFit="1" customWidth="1"/>
    <col min="35" max="35" width="5.7109375" style="0" bestFit="1" customWidth="1"/>
    <col min="36" max="36" width="14.28125" style="0" bestFit="1" customWidth="1"/>
    <col min="37" max="37" width="10.421875" style="0" bestFit="1" customWidth="1"/>
    <col min="38" max="38" width="5.7109375" style="0" bestFit="1" customWidth="1"/>
    <col min="39" max="39" width="5.140625" style="0" bestFit="1" customWidth="1"/>
    <col min="40" max="40" width="10.421875" style="0" bestFit="1" customWidth="1"/>
    <col min="41" max="41" width="5.7109375" style="0" bestFit="1" customWidth="1"/>
    <col min="42" max="42" width="13.28125" style="0" bestFit="1" customWidth="1"/>
    <col min="43" max="43" width="10.421875" style="0" bestFit="1" customWidth="1"/>
    <col min="44" max="44" width="5.7109375" style="0" bestFit="1" customWidth="1"/>
    <col min="45" max="45" width="5.140625" style="0" bestFit="1" customWidth="1"/>
    <col min="46" max="46" width="10.421875" style="0" bestFit="1" customWidth="1"/>
    <col min="47" max="47" width="5.7109375" style="0" bestFit="1" customWidth="1"/>
    <col min="48" max="48" width="9.57421875" style="0" bestFit="1" customWidth="1"/>
    <col min="49" max="49" width="10.421875" style="0" bestFit="1" customWidth="1"/>
    <col min="50" max="50" width="5.7109375" style="0" bestFit="1" customWidth="1"/>
    <col min="51" max="51" width="5.140625" style="0" bestFit="1" customWidth="1"/>
    <col min="52" max="52" width="10.421875" style="0" bestFit="1" customWidth="1"/>
    <col min="53" max="53" width="5.7109375" style="0" bestFit="1" customWidth="1"/>
    <col min="54" max="54" width="5.140625" style="0" bestFit="1" customWidth="1"/>
    <col min="55" max="55" width="10.421875" style="0" bestFit="1" customWidth="1"/>
    <col min="56" max="56" width="5.7109375" style="0" bestFit="1" customWidth="1"/>
    <col min="57" max="57" width="5.140625" style="0" bestFit="1" customWidth="1"/>
    <col min="58" max="58" width="10.421875" style="0" bestFit="1" customWidth="1"/>
    <col min="59" max="59" width="5.7109375" style="0" bestFit="1" customWidth="1"/>
    <col min="60" max="60" width="14.28125" style="0" bestFit="1" customWidth="1"/>
    <col min="61" max="61" width="10.421875" style="0" bestFit="1" customWidth="1"/>
    <col min="62" max="62" width="5.7109375" style="0" bestFit="1" customWidth="1"/>
    <col min="63" max="63" width="14.28125" style="0" bestFit="1" customWidth="1"/>
    <col min="64" max="64" width="10.421875" style="0" bestFit="1" customWidth="1"/>
    <col min="65" max="65" width="5.7109375" style="0" bestFit="1" customWidth="1"/>
    <col min="66" max="66" width="14.28125" style="0" bestFit="1" customWidth="1"/>
    <col min="67" max="67" width="10.421875" style="0" bestFit="1" customWidth="1"/>
    <col min="68" max="68" width="5.7109375" style="0" bestFit="1" customWidth="1"/>
    <col min="69" max="69" width="14.28125" style="0" bestFit="1" customWidth="1"/>
    <col min="70" max="70" width="10.421875" style="0" bestFit="1" customWidth="1"/>
    <col min="71" max="71" width="5.7109375" style="0" bestFit="1" customWidth="1"/>
    <col min="72" max="72" width="14.00390625" style="0" bestFit="1" customWidth="1"/>
    <col min="73" max="73" width="15.28125" style="0" bestFit="1" customWidth="1"/>
    <col min="74" max="74" width="10.421875" style="0" bestFit="1" customWidth="1"/>
    <col min="75" max="75" width="5.7109375" style="0" bestFit="1" customWidth="1"/>
  </cols>
  <sheetData>
    <row r="1" spans="1:4" ht="40.5" customHeight="1">
      <c r="A1" s="103" t="s">
        <v>134</v>
      </c>
      <c r="B1" s="103"/>
      <c r="C1" s="104"/>
      <c r="D1" s="104"/>
    </row>
    <row r="2" spans="3:6" ht="12">
      <c r="C2" s="78" t="s">
        <v>6</v>
      </c>
      <c r="D2" s="78"/>
      <c r="E2" s="78"/>
      <c r="F2" s="78"/>
    </row>
    <row r="3" ht="18">
      <c r="B3" s="3" t="s">
        <v>132</v>
      </c>
    </row>
    <row r="4" spans="2:7" ht="18">
      <c r="B4" s="40"/>
      <c r="C4" s="40" t="s">
        <v>131</v>
      </c>
      <c r="D4" s="3">
        <v>2024</v>
      </c>
      <c r="G4" s="3"/>
    </row>
    <row r="5" spans="2:7" ht="18">
      <c r="B5" s="3"/>
      <c r="G5" s="3"/>
    </row>
    <row r="6" spans="1:75" ht="12">
      <c r="A6" s="76"/>
      <c r="B6" s="94" t="s">
        <v>66</v>
      </c>
      <c r="C6" s="81">
        <v>1</v>
      </c>
      <c r="D6" s="82"/>
      <c r="E6" s="83"/>
      <c r="F6" s="81">
        <v>2</v>
      </c>
      <c r="G6" s="82"/>
      <c r="H6" s="83"/>
      <c r="I6" s="81">
        <v>3</v>
      </c>
      <c r="J6" s="82"/>
      <c r="K6" s="83"/>
      <c r="L6" s="81">
        <v>4</v>
      </c>
      <c r="M6" s="82"/>
      <c r="N6" s="83"/>
      <c r="O6" s="81">
        <v>5</v>
      </c>
      <c r="P6" s="82"/>
      <c r="Q6" s="83"/>
      <c r="R6" s="81">
        <v>6</v>
      </c>
      <c r="S6" s="82"/>
      <c r="T6" s="83"/>
      <c r="U6" s="81">
        <v>7</v>
      </c>
      <c r="V6" s="82"/>
      <c r="W6" s="83"/>
      <c r="X6" s="81">
        <v>8</v>
      </c>
      <c r="Y6" s="82"/>
      <c r="Z6" s="83"/>
      <c r="AA6" s="81">
        <v>9</v>
      </c>
      <c r="AB6" s="82"/>
      <c r="AC6" s="83"/>
      <c r="AD6" s="81">
        <v>10</v>
      </c>
      <c r="AE6" s="82"/>
      <c r="AF6" s="83"/>
      <c r="AG6" s="82">
        <v>11</v>
      </c>
      <c r="AH6" s="82"/>
      <c r="AI6" s="83"/>
      <c r="AJ6" s="81">
        <v>12</v>
      </c>
      <c r="AK6" s="82"/>
      <c r="AL6" s="83"/>
      <c r="AM6" s="81">
        <v>13</v>
      </c>
      <c r="AN6" s="82"/>
      <c r="AO6" s="83"/>
      <c r="AP6" s="81">
        <v>14</v>
      </c>
      <c r="AQ6" s="82"/>
      <c r="AR6" s="83"/>
      <c r="AS6" s="81">
        <v>15</v>
      </c>
      <c r="AT6" s="82"/>
      <c r="AU6" s="83"/>
      <c r="AV6" s="82">
        <v>16</v>
      </c>
      <c r="AW6" s="82"/>
      <c r="AX6" s="83"/>
      <c r="AY6" s="81">
        <v>17</v>
      </c>
      <c r="AZ6" s="82"/>
      <c r="BA6" s="83"/>
      <c r="BB6" s="81">
        <v>18</v>
      </c>
      <c r="BC6" s="82"/>
      <c r="BD6" s="83"/>
      <c r="BE6" s="81">
        <v>19</v>
      </c>
      <c r="BF6" s="82"/>
      <c r="BG6" s="83"/>
      <c r="BH6" s="81">
        <v>20</v>
      </c>
      <c r="BI6" s="82"/>
      <c r="BJ6" s="83"/>
      <c r="BK6" s="82">
        <v>50</v>
      </c>
      <c r="BL6" s="82"/>
      <c r="BM6" s="83"/>
      <c r="BN6" s="81">
        <v>60</v>
      </c>
      <c r="BO6" s="82"/>
      <c r="BP6" s="83"/>
      <c r="BQ6" s="81">
        <v>99</v>
      </c>
      <c r="BR6" s="82"/>
      <c r="BS6" s="82"/>
      <c r="BT6" s="96" t="s">
        <v>129</v>
      </c>
      <c r="BU6" s="98" t="s">
        <v>130</v>
      </c>
      <c r="BV6" s="93"/>
      <c r="BW6" s="99"/>
    </row>
    <row r="7" spans="1:75" s="23" customFormat="1" ht="12.75">
      <c r="A7" s="24"/>
      <c r="B7" s="95"/>
      <c r="C7" s="93" t="s">
        <v>67</v>
      </c>
      <c r="D7" s="93"/>
      <c r="E7" s="91"/>
      <c r="F7" s="90" t="s">
        <v>68</v>
      </c>
      <c r="G7" s="91"/>
      <c r="H7" s="92"/>
      <c r="I7" s="85" t="s">
        <v>69</v>
      </c>
      <c r="J7" s="86"/>
      <c r="K7" s="87"/>
      <c r="L7" s="88" t="s">
        <v>70</v>
      </c>
      <c r="M7" s="89"/>
      <c r="N7" s="87"/>
      <c r="O7" s="88" t="s">
        <v>71</v>
      </c>
      <c r="P7" s="89"/>
      <c r="Q7" s="87"/>
      <c r="R7" s="93" t="s">
        <v>133</v>
      </c>
      <c r="S7" s="93"/>
      <c r="T7" s="91"/>
      <c r="U7" s="90" t="s">
        <v>112</v>
      </c>
      <c r="V7" s="91"/>
      <c r="W7" s="92"/>
      <c r="X7" s="85" t="s">
        <v>113</v>
      </c>
      <c r="Y7" s="86"/>
      <c r="Z7" s="87"/>
      <c r="AA7" s="88" t="s">
        <v>114</v>
      </c>
      <c r="AB7" s="89"/>
      <c r="AC7" s="87"/>
      <c r="AD7" s="88" t="s">
        <v>115</v>
      </c>
      <c r="AE7" s="89"/>
      <c r="AF7" s="87"/>
      <c r="AG7" s="93" t="s">
        <v>116</v>
      </c>
      <c r="AH7" s="93"/>
      <c r="AI7" s="91"/>
      <c r="AJ7" s="90" t="s">
        <v>117</v>
      </c>
      <c r="AK7" s="91"/>
      <c r="AL7" s="92"/>
      <c r="AM7" s="85" t="s">
        <v>118</v>
      </c>
      <c r="AN7" s="86"/>
      <c r="AO7" s="87"/>
      <c r="AP7" s="88" t="s">
        <v>119</v>
      </c>
      <c r="AQ7" s="89"/>
      <c r="AR7" s="87"/>
      <c r="AS7" s="88" t="s">
        <v>120</v>
      </c>
      <c r="AT7" s="89"/>
      <c r="AU7" s="87"/>
      <c r="AV7" s="93" t="s">
        <v>121</v>
      </c>
      <c r="AW7" s="93"/>
      <c r="AX7" s="91"/>
      <c r="AY7" s="90" t="s">
        <v>122</v>
      </c>
      <c r="AZ7" s="91"/>
      <c r="BA7" s="92"/>
      <c r="BB7" s="85" t="s">
        <v>123</v>
      </c>
      <c r="BC7" s="86"/>
      <c r="BD7" s="87"/>
      <c r="BE7" s="88" t="s">
        <v>124</v>
      </c>
      <c r="BF7" s="89"/>
      <c r="BG7" s="87"/>
      <c r="BH7" s="88" t="s">
        <v>125</v>
      </c>
      <c r="BI7" s="89"/>
      <c r="BJ7" s="87"/>
      <c r="BK7" s="93" t="s">
        <v>126</v>
      </c>
      <c r="BL7" s="93"/>
      <c r="BM7" s="91"/>
      <c r="BN7" s="90" t="s">
        <v>127</v>
      </c>
      <c r="BO7" s="91"/>
      <c r="BP7" s="92"/>
      <c r="BQ7" s="85" t="s">
        <v>128</v>
      </c>
      <c r="BR7" s="86"/>
      <c r="BS7" s="89"/>
      <c r="BT7" s="97"/>
      <c r="BU7" s="100"/>
      <c r="BV7" s="101"/>
      <c r="BW7" s="102"/>
    </row>
    <row r="8" spans="1:75" s="23" customFormat="1" ht="12.75">
      <c r="A8" s="24"/>
      <c r="B8" s="61"/>
      <c r="C8" s="79" t="s">
        <v>4</v>
      </c>
      <c r="D8" s="80"/>
      <c r="E8" s="62" t="s">
        <v>5</v>
      </c>
      <c r="F8" s="79" t="s">
        <v>4</v>
      </c>
      <c r="G8" s="80"/>
      <c r="H8" s="69" t="s">
        <v>5</v>
      </c>
      <c r="I8" s="79" t="s">
        <v>4</v>
      </c>
      <c r="J8" s="80"/>
      <c r="K8" s="25" t="s">
        <v>5</v>
      </c>
      <c r="L8" s="79" t="s">
        <v>4</v>
      </c>
      <c r="M8" s="80"/>
      <c r="N8" s="25" t="s">
        <v>5</v>
      </c>
      <c r="O8" s="79" t="s">
        <v>4</v>
      </c>
      <c r="P8" s="80"/>
      <c r="Q8" s="25" t="s">
        <v>5</v>
      </c>
      <c r="R8" s="84" t="s">
        <v>4</v>
      </c>
      <c r="S8" s="80"/>
      <c r="T8" s="62" t="s">
        <v>5</v>
      </c>
      <c r="U8" s="79" t="s">
        <v>4</v>
      </c>
      <c r="V8" s="80"/>
      <c r="W8" s="69" t="s">
        <v>5</v>
      </c>
      <c r="X8" s="79" t="s">
        <v>4</v>
      </c>
      <c r="Y8" s="80"/>
      <c r="Z8" s="25" t="s">
        <v>5</v>
      </c>
      <c r="AA8" s="79" t="s">
        <v>4</v>
      </c>
      <c r="AB8" s="80"/>
      <c r="AC8" s="25" t="s">
        <v>5</v>
      </c>
      <c r="AD8" s="79" t="s">
        <v>4</v>
      </c>
      <c r="AE8" s="80"/>
      <c r="AF8" s="25" t="s">
        <v>5</v>
      </c>
      <c r="AG8" s="84" t="s">
        <v>4</v>
      </c>
      <c r="AH8" s="80"/>
      <c r="AI8" s="62" t="s">
        <v>5</v>
      </c>
      <c r="AJ8" s="79" t="s">
        <v>4</v>
      </c>
      <c r="AK8" s="80"/>
      <c r="AL8" s="69" t="s">
        <v>5</v>
      </c>
      <c r="AM8" s="79" t="s">
        <v>4</v>
      </c>
      <c r="AN8" s="80"/>
      <c r="AO8" s="25" t="s">
        <v>5</v>
      </c>
      <c r="AP8" s="79" t="s">
        <v>4</v>
      </c>
      <c r="AQ8" s="80"/>
      <c r="AR8" s="25" t="s">
        <v>5</v>
      </c>
      <c r="AS8" s="79" t="s">
        <v>4</v>
      </c>
      <c r="AT8" s="80"/>
      <c r="AU8" s="25" t="s">
        <v>5</v>
      </c>
      <c r="AV8" s="84" t="s">
        <v>4</v>
      </c>
      <c r="AW8" s="80"/>
      <c r="AX8" s="62" t="s">
        <v>5</v>
      </c>
      <c r="AY8" s="79" t="s">
        <v>4</v>
      </c>
      <c r="AZ8" s="80"/>
      <c r="BA8" s="69" t="s">
        <v>5</v>
      </c>
      <c r="BB8" s="79" t="s">
        <v>4</v>
      </c>
      <c r="BC8" s="80"/>
      <c r="BD8" s="25" t="s">
        <v>5</v>
      </c>
      <c r="BE8" s="79" t="s">
        <v>4</v>
      </c>
      <c r="BF8" s="80"/>
      <c r="BG8" s="25" t="s">
        <v>5</v>
      </c>
      <c r="BH8" s="79" t="s">
        <v>4</v>
      </c>
      <c r="BI8" s="80"/>
      <c r="BJ8" s="25" t="s">
        <v>5</v>
      </c>
      <c r="BK8" s="84" t="s">
        <v>4</v>
      </c>
      <c r="BL8" s="80"/>
      <c r="BM8" s="62" t="s">
        <v>5</v>
      </c>
      <c r="BN8" s="79" t="s">
        <v>4</v>
      </c>
      <c r="BO8" s="80"/>
      <c r="BP8" s="69" t="s">
        <v>5</v>
      </c>
      <c r="BQ8" s="79" t="s">
        <v>4</v>
      </c>
      <c r="BR8" s="80"/>
      <c r="BS8" s="25" t="s">
        <v>5</v>
      </c>
      <c r="BT8" s="77" t="s">
        <v>4</v>
      </c>
      <c r="BU8" s="79" t="s">
        <v>4</v>
      </c>
      <c r="BV8" s="80"/>
      <c r="BW8" s="25" t="s">
        <v>5</v>
      </c>
    </row>
    <row r="9" spans="1:75" s="23" customFormat="1" ht="39">
      <c r="A9" s="4"/>
      <c r="B9" s="61"/>
      <c r="C9" s="63"/>
      <c r="D9" s="67" t="s">
        <v>72</v>
      </c>
      <c r="E9" s="65"/>
      <c r="F9" s="66"/>
      <c r="G9" s="67" t="s">
        <v>72</v>
      </c>
      <c r="H9" s="68"/>
      <c r="I9" s="66"/>
      <c r="J9" s="70" t="s">
        <v>72</v>
      </c>
      <c r="K9" s="65"/>
      <c r="L9" s="64"/>
      <c r="M9" s="70" t="s">
        <v>72</v>
      </c>
      <c r="N9" s="65"/>
      <c r="O9" s="66"/>
      <c r="P9" s="70" t="s">
        <v>72</v>
      </c>
      <c r="Q9" s="65"/>
      <c r="R9" s="63"/>
      <c r="S9" s="67" t="s">
        <v>72</v>
      </c>
      <c r="T9" s="65"/>
      <c r="U9" s="66"/>
      <c r="V9" s="67" t="s">
        <v>72</v>
      </c>
      <c r="W9" s="68"/>
      <c r="X9" s="66"/>
      <c r="Y9" s="70" t="s">
        <v>72</v>
      </c>
      <c r="Z9" s="65"/>
      <c r="AA9" s="64"/>
      <c r="AB9" s="70" t="s">
        <v>72</v>
      </c>
      <c r="AC9" s="65"/>
      <c r="AD9" s="66"/>
      <c r="AE9" s="70" t="s">
        <v>72</v>
      </c>
      <c r="AF9" s="65"/>
      <c r="AG9" s="63"/>
      <c r="AH9" s="67" t="s">
        <v>72</v>
      </c>
      <c r="AI9" s="65"/>
      <c r="AJ9" s="66"/>
      <c r="AK9" s="67" t="s">
        <v>72</v>
      </c>
      <c r="AL9" s="68"/>
      <c r="AM9" s="66"/>
      <c r="AN9" s="70" t="s">
        <v>72</v>
      </c>
      <c r="AO9" s="65"/>
      <c r="AP9" s="64"/>
      <c r="AQ9" s="70" t="s">
        <v>72</v>
      </c>
      <c r="AR9" s="65"/>
      <c r="AS9" s="66"/>
      <c r="AT9" s="70" t="s">
        <v>72</v>
      </c>
      <c r="AU9" s="65"/>
      <c r="AV9" s="63"/>
      <c r="AW9" s="67" t="s">
        <v>72</v>
      </c>
      <c r="AX9" s="65"/>
      <c r="AY9" s="66"/>
      <c r="AZ9" s="67" t="s">
        <v>72</v>
      </c>
      <c r="BA9" s="68"/>
      <c r="BB9" s="66"/>
      <c r="BC9" s="70" t="s">
        <v>72</v>
      </c>
      <c r="BD9" s="65"/>
      <c r="BE9" s="64"/>
      <c r="BF9" s="70" t="s">
        <v>72</v>
      </c>
      <c r="BG9" s="65"/>
      <c r="BH9" s="66"/>
      <c r="BI9" s="70" t="s">
        <v>72</v>
      </c>
      <c r="BJ9" s="65"/>
      <c r="BK9" s="63"/>
      <c r="BL9" s="67" t="s">
        <v>72</v>
      </c>
      <c r="BM9" s="65"/>
      <c r="BN9" s="66"/>
      <c r="BO9" s="67" t="s">
        <v>72</v>
      </c>
      <c r="BP9" s="68"/>
      <c r="BQ9" s="66"/>
      <c r="BR9" s="70" t="s">
        <v>72</v>
      </c>
      <c r="BS9" s="65"/>
      <c r="BT9" s="64"/>
      <c r="BU9" s="66"/>
      <c r="BV9" s="70" t="s">
        <v>72</v>
      </c>
      <c r="BW9" s="65"/>
    </row>
    <row r="10" spans="1:75" s="2" customFormat="1" ht="12.75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71"/>
      <c r="L10" s="28"/>
      <c r="M10" s="28"/>
      <c r="N10" s="71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71"/>
      <c r="AA10" s="28"/>
      <c r="AB10" s="28"/>
      <c r="AC10" s="71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71"/>
      <c r="AP10" s="28"/>
      <c r="AQ10" s="28"/>
      <c r="AR10" s="71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71"/>
      <c r="BE10" s="28"/>
      <c r="BF10" s="28"/>
      <c r="BG10" s="71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71"/>
      <c r="BT10" s="28"/>
      <c r="BU10" s="28"/>
      <c r="BV10" s="28"/>
      <c r="BW10" s="28"/>
    </row>
    <row r="11" spans="1:75" s="2" customFormat="1" ht="12.75">
      <c r="A11" s="26"/>
      <c r="B11" s="59" t="s">
        <v>73</v>
      </c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30">
        <v>19848139.31</v>
      </c>
      <c r="BU11" s="28">
        <v>0</v>
      </c>
      <c r="BV11" s="28"/>
      <c r="BW11" s="28"/>
    </row>
    <row r="12" spans="1:75" s="2" customFormat="1" ht="12.75">
      <c r="A12" s="26"/>
      <c r="B12" s="59"/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28"/>
      <c r="BU12" s="28"/>
      <c r="BV12" s="28"/>
      <c r="BW12" s="28"/>
    </row>
    <row r="13" spans="1:75" ht="12.75">
      <c r="A13" s="51"/>
      <c r="B13" s="49" t="s">
        <v>74</v>
      </c>
      <c r="C13" s="45"/>
      <c r="D13" s="46"/>
      <c r="E13" s="46"/>
      <c r="F13" s="4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45"/>
      <c r="S13" s="46"/>
      <c r="T13" s="46"/>
      <c r="U13" s="4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45"/>
      <c r="AH13" s="46"/>
      <c r="AI13" s="46"/>
      <c r="AJ13" s="4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45"/>
      <c r="AW13" s="46"/>
      <c r="AX13" s="46"/>
      <c r="AY13" s="4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45"/>
      <c r="BL13" s="46"/>
      <c r="BM13" s="46"/>
      <c r="BN13" s="4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1:75" ht="14.25">
      <c r="A14" s="27">
        <v>101</v>
      </c>
      <c r="B14" s="29" t="s">
        <v>75</v>
      </c>
      <c r="C14" s="30">
        <v>17982345.3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6064337.3</v>
      </c>
      <c r="J14" s="30">
        <v>0</v>
      </c>
      <c r="K14" s="30">
        <v>0</v>
      </c>
      <c r="L14" s="30">
        <v>1319268.67</v>
      </c>
      <c r="M14" s="30">
        <v>0</v>
      </c>
      <c r="N14" s="30">
        <v>0</v>
      </c>
      <c r="O14" s="30">
        <v>656553.57</v>
      </c>
      <c r="P14" s="30">
        <v>0</v>
      </c>
      <c r="Q14" s="30">
        <v>0</v>
      </c>
      <c r="R14" s="30">
        <v>181612.88</v>
      </c>
      <c r="S14" s="30">
        <v>0</v>
      </c>
      <c r="T14" s="30">
        <v>0</v>
      </c>
      <c r="U14" s="30">
        <v>252828.42</v>
      </c>
      <c r="V14" s="30">
        <v>0</v>
      </c>
      <c r="W14" s="30">
        <v>0</v>
      </c>
      <c r="X14" s="30">
        <v>1358636.01</v>
      </c>
      <c r="Y14" s="30">
        <v>0</v>
      </c>
      <c r="Z14" s="30">
        <v>0</v>
      </c>
      <c r="AA14" s="30">
        <v>2856976.38</v>
      </c>
      <c r="AB14" s="30">
        <v>0</v>
      </c>
      <c r="AC14" s="30">
        <v>0</v>
      </c>
      <c r="AD14" s="30">
        <v>282330.65</v>
      </c>
      <c r="AE14" s="30">
        <v>0</v>
      </c>
      <c r="AF14" s="30">
        <v>0</v>
      </c>
      <c r="AG14" s="30">
        <v>45435.8</v>
      </c>
      <c r="AH14" s="30">
        <v>0</v>
      </c>
      <c r="AI14" s="30">
        <v>0</v>
      </c>
      <c r="AJ14" s="30">
        <v>2632730.59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823697.06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/>
      <c r="BU14" s="31">
        <f>+C14+F14+I14+L14+O14+R14+U14+X14+AA14+AD14+AG14+AJ14+AM14+AP14+AS14+AV14+AY14+BB14+BE14+BH14+BK14+BN14+BQ14</f>
        <v>34456752.63000001</v>
      </c>
      <c r="BV14" s="31">
        <f aca="true" t="shared" si="0" ref="BV14:BW23">+D14+G14+J14+M14+P14+S14+V14+Y14+AB14+AE14+AH14+AK14+AN14+AQ14+AT14+AW14+AZ14+BC14+BF14+BI14+BL14+BO14+BR14</f>
        <v>0</v>
      </c>
      <c r="BW14" s="31">
        <f t="shared" si="0"/>
        <v>0</v>
      </c>
    </row>
    <row r="15" spans="1:75" ht="14.25">
      <c r="A15" s="27">
        <f>A14+1</f>
        <v>102</v>
      </c>
      <c r="B15" s="29" t="s">
        <v>76</v>
      </c>
      <c r="C15" s="30">
        <v>1447803.69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362731.64</v>
      </c>
      <c r="J15" s="30">
        <v>0</v>
      </c>
      <c r="K15" s="30">
        <v>0</v>
      </c>
      <c r="L15" s="30">
        <v>83680.58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13677.08</v>
      </c>
      <c r="V15" s="30">
        <v>0</v>
      </c>
      <c r="W15" s="30">
        <v>0</v>
      </c>
      <c r="X15" s="30">
        <v>81043.58</v>
      </c>
      <c r="Y15" s="30">
        <v>0</v>
      </c>
      <c r="Z15" s="30">
        <v>0</v>
      </c>
      <c r="AA15" s="30">
        <v>109096.89</v>
      </c>
      <c r="AB15" s="30">
        <v>0</v>
      </c>
      <c r="AC15" s="30">
        <v>0</v>
      </c>
      <c r="AD15" s="30">
        <v>16752.19</v>
      </c>
      <c r="AE15" s="30">
        <v>0</v>
      </c>
      <c r="AF15" s="30">
        <v>0</v>
      </c>
      <c r="AG15" s="30">
        <v>3049.86</v>
      </c>
      <c r="AH15" s="30">
        <v>0</v>
      </c>
      <c r="AI15" s="30">
        <v>0</v>
      </c>
      <c r="AJ15" s="30">
        <v>169712.61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55006.72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 aca="true" t="shared" si="1" ref="BU15:BU23">+C15+F15+I15+L15+O15+R15+U15+X15+AA15+AD15+AG15+AJ15+AM15+AP15+AS15+AV15+AY15+BB15+BE15+BH15+BK15+BN15+BQ15</f>
        <v>2342554.8400000003</v>
      </c>
      <c r="BV15" s="31">
        <f t="shared" si="0"/>
        <v>0</v>
      </c>
      <c r="BW15" s="31">
        <f t="shared" si="0"/>
        <v>0</v>
      </c>
    </row>
    <row r="16" spans="1:75" ht="14.25">
      <c r="A16" s="27">
        <f aca="true" t="shared" si="2" ref="A16:A23">A15+1</f>
        <v>103</v>
      </c>
      <c r="B16" s="29" t="s">
        <v>77</v>
      </c>
      <c r="C16" s="30">
        <v>14771199.51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976900</v>
      </c>
      <c r="J16" s="30">
        <v>0</v>
      </c>
      <c r="K16" s="30">
        <v>0</v>
      </c>
      <c r="L16" s="30">
        <v>3948248.44</v>
      </c>
      <c r="M16" s="30">
        <v>0</v>
      </c>
      <c r="N16" s="30">
        <v>0</v>
      </c>
      <c r="O16" s="30">
        <v>283820</v>
      </c>
      <c r="P16" s="30">
        <v>0</v>
      </c>
      <c r="Q16" s="30">
        <v>0</v>
      </c>
      <c r="R16" s="30">
        <v>403700</v>
      </c>
      <c r="S16" s="30">
        <v>0</v>
      </c>
      <c r="T16" s="30">
        <v>0</v>
      </c>
      <c r="U16" s="30">
        <v>204300</v>
      </c>
      <c r="V16" s="30">
        <v>0</v>
      </c>
      <c r="W16" s="30">
        <v>0</v>
      </c>
      <c r="X16" s="30">
        <v>274810</v>
      </c>
      <c r="Y16" s="30">
        <v>0</v>
      </c>
      <c r="Z16" s="30">
        <v>0</v>
      </c>
      <c r="AA16" s="30">
        <v>52616535.64</v>
      </c>
      <c r="AB16" s="30">
        <v>0</v>
      </c>
      <c r="AC16" s="30">
        <v>0</v>
      </c>
      <c r="AD16" s="30">
        <v>2553287</v>
      </c>
      <c r="AE16" s="30">
        <v>0</v>
      </c>
      <c r="AF16" s="30">
        <v>0</v>
      </c>
      <c r="AG16" s="30">
        <v>84000</v>
      </c>
      <c r="AH16" s="30">
        <v>0</v>
      </c>
      <c r="AI16" s="30">
        <v>0</v>
      </c>
      <c r="AJ16" s="30">
        <v>14471807.51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66950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1000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t="shared" si="1"/>
        <v>90656558.10000001</v>
      </c>
      <c r="BV16" s="31">
        <f t="shared" si="0"/>
        <v>0</v>
      </c>
      <c r="BW16" s="31">
        <f t="shared" si="0"/>
        <v>0</v>
      </c>
    </row>
    <row r="17" spans="1:75" ht="14.25">
      <c r="A17" s="27">
        <f t="shared" si="2"/>
        <v>104</v>
      </c>
      <c r="B17" s="29" t="s">
        <v>23</v>
      </c>
      <c r="C17" s="30">
        <v>46192.88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12000</v>
      </c>
      <c r="J17" s="30">
        <v>0</v>
      </c>
      <c r="K17" s="30">
        <v>0</v>
      </c>
      <c r="L17" s="30">
        <v>1240000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3000</v>
      </c>
      <c r="S17" s="30">
        <v>0</v>
      </c>
      <c r="T17" s="30">
        <v>0</v>
      </c>
      <c r="U17" s="30">
        <v>500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10355752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215636.82</v>
      </c>
      <c r="AH17" s="30">
        <v>0</v>
      </c>
      <c r="AI17" s="30">
        <v>0</v>
      </c>
      <c r="AJ17" s="30">
        <v>6223548.96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2000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18098630.66</v>
      </c>
      <c r="BV17" s="31">
        <f t="shared" si="0"/>
        <v>0</v>
      </c>
      <c r="BW17" s="31">
        <f t="shared" si="0"/>
        <v>0</v>
      </c>
    </row>
    <row r="18" spans="1:75" ht="14.25">
      <c r="A18" s="27">
        <f t="shared" si="2"/>
        <v>105</v>
      </c>
      <c r="B18" s="29" t="s">
        <v>78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0</v>
      </c>
      <c r="BV18" s="31">
        <f t="shared" si="0"/>
        <v>0</v>
      </c>
      <c r="BW18" s="31">
        <f t="shared" si="0"/>
        <v>0</v>
      </c>
    </row>
    <row r="19" spans="1:75" ht="14.25">
      <c r="A19" s="27">
        <f t="shared" si="2"/>
        <v>106</v>
      </c>
      <c r="B19" s="29" t="s">
        <v>79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107</v>
      </c>
      <c r="B20" s="29" t="s">
        <v>80</v>
      </c>
      <c r="C20" s="30">
        <v>50000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22336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9378113.9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9450449.9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108</v>
      </c>
      <c r="B21" s="29" t="s">
        <v>81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0</v>
      </c>
      <c r="BV21" s="31">
        <f t="shared" si="0"/>
        <v>0</v>
      </c>
      <c r="BW21" s="31">
        <f t="shared" si="0"/>
        <v>0</v>
      </c>
    </row>
    <row r="22" spans="1:75" ht="14.25">
      <c r="A22" s="27">
        <f t="shared" si="2"/>
        <v>109</v>
      </c>
      <c r="B22" s="29" t="s">
        <v>82</v>
      </c>
      <c r="C22" s="30">
        <v>539025.28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32000</v>
      </c>
      <c r="J22" s="30">
        <v>0</v>
      </c>
      <c r="K22" s="30">
        <v>0</v>
      </c>
      <c r="L22" s="30">
        <v>2000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300</v>
      </c>
      <c r="V22" s="30">
        <v>0</v>
      </c>
      <c r="W22" s="30">
        <v>0</v>
      </c>
      <c r="X22" s="30">
        <v>5000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1000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500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579825.28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110</v>
      </c>
      <c r="B23" s="29" t="s">
        <v>83</v>
      </c>
      <c r="C23" s="30">
        <v>1526601.99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41600</v>
      </c>
      <c r="J23" s="30">
        <v>0</v>
      </c>
      <c r="K23" s="30">
        <v>0</v>
      </c>
      <c r="L23" s="30">
        <v>7000</v>
      </c>
      <c r="M23" s="30">
        <v>0</v>
      </c>
      <c r="N23" s="30">
        <v>0</v>
      </c>
      <c r="O23" s="30">
        <v>9500</v>
      </c>
      <c r="P23" s="30">
        <v>0</v>
      </c>
      <c r="Q23" s="30">
        <v>0</v>
      </c>
      <c r="R23" s="30">
        <v>25000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10000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12600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2000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33458294.72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35092596.71</v>
      </c>
      <c r="BV23" s="31">
        <f t="shared" si="0"/>
        <v>0</v>
      </c>
      <c r="BW23" s="31">
        <f t="shared" si="0"/>
        <v>0</v>
      </c>
    </row>
    <row r="24" spans="1:75" s="34" customFormat="1" ht="15" thickBot="1">
      <c r="A24" s="72">
        <v>100</v>
      </c>
      <c r="B24" s="32" t="s">
        <v>84</v>
      </c>
      <c r="C24" s="33">
        <f aca="true" t="shared" si="3" ref="C24:BN24">SUM(C14:C23)</f>
        <v>36363168.650000006</v>
      </c>
      <c r="D24" s="33">
        <f t="shared" si="3"/>
        <v>0</v>
      </c>
      <c r="E24" s="33">
        <f t="shared" si="3"/>
        <v>0</v>
      </c>
      <c r="F24" s="33">
        <f t="shared" si="3"/>
        <v>0</v>
      </c>
      <c r="G24" s="33">
        <f t="shared" si="3"/>
        <v>0</v>
      </c>
      <c r="H24" s="33">
        <f t="shared" si="3"/>
        <v>0</v>
      </c>
      <c r="I24" s="33">
        <f t="shared" si="3"/>
        <v>7489568.9399999995</v>
      </c>
      <c r="J24" s="33">
        <f t="shared" si="3"/>
        <v>0</v>
      </c>
      <c r="K24" s="33">
        <f t="shared" si="3"/>
        <v>0</v>
      </c>
      <c r="L24" s="33">
        <f t="shared" si="3"/>
        <v>6600197.6899999995</v>
      </c>
      <c r="M24" s="33">
        <f t="shared" si="3"/>
        <v>0</v>
      </c>
      <c r="N24" s="33">
        <f t="shared" si="3"/>
        <v>0</v>
      </c>
      <c r="O24" s="33">
        <f t="shared" si="3"/>
        <v>949873.57</v>
      </c>
      <c r="P24" s="33">
        <f t="shared" si="3"/>
        <v>0</v>
      </c>
      <c r="Q24" s="33">
        <f t="shared" si="3"/>
        <v>0</v>
      </c>
      <c r="R24" s="33">
        <f t="shared" si="3"/>
        <v>613312.88</v>
      </c>
      <c r="S24" s="33">
        <f t="shared" si="3"/>
        <v>0</v>
      </c>
      <c r="T24" s="33">
        <f t="shared" si="3"/>
        <v>0</v>
      </c>
      <c r="U24" s="33">
        <f t="shared" si="3"/>
        <v>471605.5</v>
      </c>
      <c r="V24" s="33">
        <f t="shared" si="3"/>
        <v>0</v>
      </c>
      <c r="W24" s="33">
        <f t="shared" si="3"/>
        <v>0</v>
      </c>
      <c r="X24" s="33">
        <f t="shared" si="3"/>
        <v>1729489.59</v>
      </c>
      <c r="Y24" s="33">
        <f t="shared" si="3"/>
        <v>0</v>
      </c>
      <c r="Z24" s="33">
        <f t="shared" si="3"/>
        <v>0</v>
      </c>
      <c r="AA24" s="33">
        <f t="shared" si="3"/>
        <v>65960696.910000004</v>
      </c>
      <c r="AB24" s="33">
        <f t="shared" si="3"/>
        <v>0</v>
      </c>
      <c r="AC24" s="33">
        <f t="shared" si="3"/>
        <v>0</v>
      </c>
      <c r="AD24" s="33">
        <f t="shared" si="3"/>
        <v>2852369.84</v>
      </c>
      <c r="AE24" s="33">
        <f t="shared" si="3"/>
        <v>0</v>
      </c>
      <c r="AF24" s="33">
        <f t="shared" si="3"/>
        <v>0</v>
      </c>
      <c r="AG24" s="33">
        <f t="shared" si="3"/>
        <v>348122.48</v>
      </c>
      <c r="AH24" s="33">
        <f t="shared" si="3"/>
        <v>0</v>
      </c>
      <c r="AI24" s="33">
        <f t="shared" si="3"/>
        <v>0</v>
      </c>
      <c r="AJ24" s="33">
        <f t="shared" si="3"/>
        <v>23511399.67</v>
      </c>
      <c r="AK24" s="33">
        <f t="shared" si="3"/>
        <v>0</v>
      </c>
      <c r="AL24" s="33">
        <f t="shared" si="3"/>
        <v>0</v>
      </c>
      <c r="AM24" s="33">
        <f t="shared" si="3"/>
        <v>0</v>
      </c>
      <c r="AN24" s="33">
        <f t="shared" si="3"/>
        <v>0</v>
      </c>
      <c r="AO24" s="33">
        <f t="shared" si="3"/>
        <v>0</v>
      </c>
      <c r="AP24" s="33">
        <f t="shared" si="3"/>
        <v>950153.78</v>
      </c>
      <c r="AQ24" s="33">
        <f t="shared" si="3"/>
        <v>0</v>
      </c>
      <c r="AR24" s="33">
        <f t="shared" si="3"/>
        <v>0</v>
      </c>
      <c r="AS24" s="33">
        <f t="shared" si="3"/>
        <v>0</v>
      </c>
      <c r="AT24" s="33">
        <f t="shared" si="3"/>
        <v>0</v>
      </c>
      <c r="AU24" s="33">
        <f t="shared" si="3"/>
        <v>0</v>
      </c>
      <c r="AV24" s="33">
        <f t="shared" si="3"/>
        <v>1000</v>
      </c>
      <c r="AW24" s="33">
        <f t="shared" si="3"/>
        <v>0</v>
      </c>
      <c r="AX24" s="33">
        <f t="shared" si="3"/>
        <v>0</v>
      </c>
      <c r="AY24" s="33">
        <f t="shared" si="3"/>
        <v>0</v>
      </c>
      <c r="AZ24" s="33">
        <f t="shared" si="3"/>
        <v>0</v>
      </c>
      <c r="BA24" s="33">
        <f t="shared" si="3"/>
        <v>0</v>
      </c>
      <c r="BB24" s="33">
        <f t="shared" si="3"/>
        <v>0</v>
      </c>
      <c r="BC24" s="33">
        <f t="shared" si="3"/>
        <v>0</v>
      </c>
      <c r="BD24" s="33">
        <f t="shared" si="3"/>
        <v>0</v>
      </c>
      <c r="BE24" s="33">
        <f t="shared" si="3"/>
        <v>0</v>
      </c>
      <c r="BF24" s="33">
        <f t="shared" si="3"/>
        <v>0</v>
      </c>
      <c r="BG24" s="33">
        <f t="shared" si="3"/>
        <v>0</v>
      </c>
      <c r="BH24" s="33">
        <f t="shared" si="3"/>
        <v>33458294.72</v>
      </c>
      <c r="BI24" s="33">
        <f t="shared" si="3"/>
        <v>0</v>
      </c>
      <c r="BJ24" s="33">
        <f t="shared" si="3"/>
        <v>0</v>
      </c>
      <c r="BK24" s="33">
        <f t="shared" si="3"/>
        <v>9378113.9</v>
      </c>
      <c r="BL24" s="33">
        <f t="shared" si="3"/>
        <v>0</v>
      </c>
      <c r="BM24" s="33">
        <f t="shared" si="3"/>
        <v>0</v>
      </c>
      <c r="BN24" s="33">
        <f t="shared" si="3"/>
        <v>0</v>
      </c>
      <c r="BO24" s="33">
        <f aca="true" t="shared" si="4" ref="BO24:BW24">SUM(BO14:BO23)</f>
        <v>0</v>
      </c>
      <c r="BP24" s="33">
        <f t="shared" si="4"/>
        <v>0</v>
      </c>
      <c r="BQ24" s="33">
        <f t="shared" si="4"/>
        <v>0</v>
      </c>
      <c r="BR24" s="33">
        <f t="shared" si="4"/>
        <v>0</v>
      </c>
      <c r="BS24" s="33">
        <f t="shared" si="4"/>
        <v>0</v>
      </c>
      <c r="BT24" s="33"/>
      <c r="BU24" s="33">
        <f t="shared" si="4"/>
        <v>190677368.12000003</v>
      </c>
      <c r="BV24" s="33">
        <f t="shared" si="4"/>
        <v>0</v>
      </c>
      <c r="BW24" s="33">
        <f t="shared" si="4"/>
        <v>0</v>
      </c>
    </row>
    <row r="25" spans="1:75" ht="12.75" thickTop="1">
      <c r="A25" s="1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1:75" ht="12.75">
      <c r="A26" s="51"/>
      <c r="B26" s="49" t="s">
        <v>85</v>
      </c>
      <c r="C26" s="45"/>
      <c r="D26" s="46"/>
      <c r="E26" s="46"/>
      <c r="F26" s="4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45"/>
      <c r="S26" s="46"/>
      <c r="T26" s="46"/>
      <c r="U26" s="4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45"/>
      <c r="AH26" s="46"/>
      <c r="AI26" s="46"/>
      <c r="AJ26" s="4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45"/>
      <c r="AW26" s="46"/>
      <c r="AX26" s="46"/>
      <c r="AY26" s="4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45"/>
      <c r="BL26" s="46"/>
      <c r="BM26" s="46"/>
      <c r="BN26" s="4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ht="14.25">
      <c r="A27" s="27">
        <v>201</v>
      </c>
      <c r="B27" s="29" t="s">
        <v>86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/>
      <c r="BU27" s="31">
        <f>+C27+F27+I27+L27+O27+R27+U27+X27+AA27+AD27+AG27+AJ27+AM27+AP27+AS27+AV27+AY27+BB27+BE27+BH27+BK27+BN27+BQ27</f>
        <v>0</v>
      </c>
      <c r="BV27" s="31">
        <f aca="true" t="shared" si="5" ref="BV27:BW31">+D27+G27+J27+M27+P27+S27+V27+Y27+AB27+AE27+AH27+AK27+AN27+AQ27+AT27+AW27+AZ27+BC27+BF27+BI27+BL27+BO27+BR27</f>
        <v>0</v>
      </c>
      <c r="BW27" s="31">
        <f t="shared" si="5"/>
        <v>0</v>
      </c>
    </row>
    <row r="28" spans="1:75" ht="14.25">
      <c r="A28" s="27">
        <f>A27+1</f>
        <v>202</v>
      </c>
      <c r="B28" s="29" t="s">
        <v>87</v>
      </c>
      <c r="C28" s="30">
        <v>25102136.13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25000</v>
      </c>
      <c r="J28" s="30">
        <v>0</v>
      </c>
      <c r="K28" s="30">
        <v>0</v>
      </c>
      <c r="L28" s="30">
        <v>540000</v>
      </c>
      <c r="M28" s="30">
        <v>0</v>
      </c>
      <c r="N28" s="30">
        <v>0</v>
      </c>
      <c r="O28" s="30">
        <v>4968167.44</v>
      </c>
      <c r="P28" s="30">
        <v>0</v>
      </c>
      <c r="Q28" s="30">
        <v>0</v>
      </c>
      <c r="R28" s="30">
        <v>3100000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48876395.93</v>
      </c>
      <c r="Y28" s="30">
        <v>0</v>
      </c>
      <c r="Z28" s="30">
        <v>0</v>
      </c>
      <c r="AA28" s="30">
        <v>17133887.76</v>
      </c>
      <c r="AB28" s="30">
        <v>0</v>
      </c>
      <c r="AC28" s="30">
        <v>0</v>
      </c>
      <c r="AD28" s="30">
        <v>19746121.33</v>
      </c>
      <c r="AE28" s="30">
        <v>0</v>
      </c>
      <c r="AF28" s="30">
        <v>0</v>
      </c>
      <c r="AG28" s="30">
        <v>105000</v>
      </c>
      <c r="AH28" s="30">
        <v>0</v>
      </c>
      <c r="AI28" s="30">
        <v>0</v>
      </c>
      <c r="AJ28" s="30">
        <v>1846370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121443078.59</v>
      </c>
      <c r="BV28" s="31">
        <f t="shared" si="5"/>
        <v>0</v>
      </c>
      <c r="BW28" s="31">
        <f t="shared" si="5"/>
        <v>0</v>
      </c>
    </row>
    <row r="29" spans="1:75" ht="14.25">
      <c r="A29" s="27">
        <f>A28+1</f>
        <v>203</v>
      </c>
      <c r="B29" s="29" t="s">
        <v>88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190000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1753846.89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1943846.89</v>
      </c>
      <c r="BV29" s="31">
        <f t="shared" si="5"/>
        <v>0</v>
      </c>
      <c r="BW29" s="31">
        <f t="shared" si="5"/>
        <v>0</v>
      </c>
    </row>
    <row r="30" spans="1:75" ht="14.25">
      <c r="A30" s="27">
        <f>A29+1</f>
        <v>204</v>
      </c>
      <c r="B30" s="29" t="s">
        <v>89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4.25">
      <c r="A31" s="27">
        <f>A30+1</f>
        <v>205</v>
      </c>
      <c r="B31" s="29" t="s">
        <v>90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15000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10000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25000</v>
      </c>
      <c r="BV31" s="31">
        <f t="shared" si="5"/>
        <v>0</v>
      </c>
      <c r="BW31" s="31">
        <f t="shared" si="5"/>
        <v>0</v>
      </c>
    </row>
    <row r="32" spans="1:75" s="34" customFormat="1" ht="15" thickBot="1">
      <c r="A32" s="72">
        <v>200</v>
      </c>
      <c r="B32" s="32" t="s">
        <v>91</v>
      </c>
      <c r="C32" s="33">
        <f aca="true" t="shared" si="6" ref="C32:BN32">SUM(C27:C31)</f>
        <v>25102136.13</v>
      </c>
      <c r="D32" s="33">
        <f t="shared" si="6"/>
        <v>0</v>
      </c>
      <c r="E32" s="33">
        <f t="shared" si="6"/>
        <v>0</v>
      </c>
      <c r="F32" s="33">
        <f t="shared" si="6"/>
        <v>0</v>
      </c>
      <c r="G32" s="33">
        <f t="shared" si="6"/>
        <v>0</v>
      </c>
      <c r="H32" s="33">
        <f t="shared" si="6"/>
        <v>0</v>
      </c>
      <c r="I32" s="33">
        <f t="shared" si="6"/>
        <v>25000</v>
      </c>
      <c r="J32" s="33">
        <f t="shared" si="6"/>
        <v>0</v>
      </c>
      <c r="K32" s="33">
        <f t="shared" si="6"/>
        <v>0</v>
      </c>
      <c r="L32" s="33">
        <f t="shared" si="6"/>
        <v>540000</v>
      </c>
      <c r="M32" s="33">
        <f t="shared" si="6"/>
        <v>0</v>
      </c>
      <c r="N32" s="33">
        <f t="shared" si="6"/>
        <v>0</v>
      </c>
      <c r="O32" s="33">
        <f t="shared" si="6"/>
        <v>4968167.44</v>
      </c>
      <c r="P32" s="33">
        <f t="shared" si="6"/>
        <v>0</v>
      </c>
      <c r="Q32" s="33">
        <f t="shared" si="6"/>
        <v>0</v>
      </c>
      <c r="R32" s="33">
        <f t="shared" si="6"/>
        <v>3100000</v>
      </c>
      <c r="S32" s="33">
        <f t="shared" si="6"/>
        <v>0</v>
      </c>
      <c r="T32" s="33">
        <f t="shared" si="6"/>
        <v>0</v>
      </c>
      <c r="U32" s="33">
        <f t="shared" si="6"/>
        <v>0</v>
      </c>
      <c r="V32" s="33">
        <f t="shared" si="6"/>
        <v>0</v>
      </c>
      <c r="W32" s="33">
        <f t="shared" si="6"/>
        <v>0</v>
      </c>
      <c r="X32" s="33">
        <f t="shared" si="6"/>
        <v>48891395.93</v>
      </c>
      <c r="Y32" s="33">
        <f t="shared" si="6"/>
        <v>0</v>
      </c>
      <c r="Z32" s="33">
        <f t="shared" si="6"/>
        <v>0</v>
      </c>
      <c r="AA32" s="33">
        <f t="shared" si="6"/>
        <v>17133887.76</v>
      </c>
      <c r="AB32" s="33">
        <f t="shared" si="6"/>
        <v>0</v>
      </c>
      <c r="AC32" s="33">
        <f t="shared" si="6"/>
        <v>0</v>
      </c>
      <c r="AD32" s="33">
        <f t="shared" si="6"/>
        <v>19746121.33</v>
      </c>
      <c r="AE32" s="33">
        <f t="shared" si="6"/>
        <v>0</v>
      </c>
      <c r="AF32" s="33">
        <f t="shared" si="6"/>
        <v>0</v>
      </c>
      <c r="AG32" s="33">
        <f t="shared" si="6"/>
        <v>105000</v>
      </c>
      <c r="AH32" s="33">
        <f t="shared" si="6"/>
        <v>0</v>
      </c>
      <c r="AI32" s="33">
        <f t="shared" si="6"/>
        <v>0</v>
      </c>
      <c r="AJ32" s="33">
        <f t="shared" si="6"/>
        <v>2046370</v>
      </c>
      <c r="AK32" s="33">
        <f t="shared" si="6"/>
        <v>0</v>
      </c>
      <c r="AL32" s="33">
        <f t="shared" si="6"/>
        <v>0</v>
      </c>
      <c r="AM32" s="33">
        <f t="shared" si="6"/>
        <v>0</v>
      </c>
      <c r="AN32" s="33">
        <f t="shared" si="6"/>
        <v>0</v>
      </c>
      <c r="AO32" s="33">
        <f t="shared" si="6"/>
        <v>0</v>
      </c>
      <c r="AP32" s="33">
        <f t="shared" si="6"/>
        <v>1753846.89</v>
      </c>
      <c r="AQ32" s="33">
        <f t="shared" si="6"/>
        <v>0</v>
      </c>
      <c r="AR32" s="33">
        <f t="shared" si="6"/>
        <v>0</v>
      </c>
      <c r="AS32" s="33">
        <f t="shared" si="6"/>
        <v>0</v>
      </c>
      <c r="AT32" s="33">
        <f t="shared" si="6"/>
        <v>0</v>
      </c>
      <c r="AU32" s="33">
        <f t="shared" si="6"/>
        <v>0</v>
      </c>
      <c r="AV32" s="33">
        <f t="shared" si="6"/>
        <v>0</v>
      </c>
      <c r="AW32" s="33">
        <f t="shared" si="6"/>
        <v>0</v>
      </c>
      <c r="AX32" s="33">
        <f t="shared" si="6"/>
        <v>0</v>
      </c>
      <c r="AY32" s="33">
        <f t="shared" si="6"/>
        <v>0</v>
      </c>
      <c r="AZ32" s="33">
        <f t="shared" si="6"/>
        <v>0</v>
      </c>
      <c r="BA32" s="33">
        <f t="shared" si="6"/>
        <v>0</v>
      </c>
      <c r="BB32" s="33">
        <f t="shared" si="6"/>
        <v>0</v>
      </c>
      <c r="BC32" s="33">
        <f t="shared" si="6"/>
        <v>0</v>
      </c>
      <c r="BD32" s="33">
        <f t="shared" si="6"/>
        <v>0</v>
      </c>
      <c r="BE32" s="33">
        <f t="shared" si="6"/>
        <v>0</v>
      </c>
      <c r="BF32" s="33">
        <f t="shared" si="6"/>
        <v>0</v>
      </c>
      <c r="BG32" s="33">
        <f t="shared" si="6"/>
        <v>0</v>
      </c>
      <c r="BH32" s="33">
        <f t="shared" si="6"/>
        <v>0</v>
      </c>
      <c r="BI32" s="33">
        <f t="shared" si="6"/>
        <v>0</v>
      </c>
      <c r="BJ32" s="33">
        <f t="shared" si="6"/>
        <v>0</v>
      </c>
      <c r="BK32" s="33">
        <f t="shared" si="6"/>
        <v>0</v>
      </c>
      <c r="BL32" s="33">
        <f t="shared" si="6"/>
        <v>0</v>
      </c>
      <c r="BM32" s="33">
        <f t="shared" si="6"/>
        <v>0</v>
      </c>
      <c r="BN32" s="33">
        <f t="shared" si="6"/>
        <v>0</v>
      </c>
      <c r="BO32" s="33">
        <f aca="true" t="shared" si="7" ref="BO32:BW32">SUM(BO27:BO31)</f>
        <v>0</v>
      </c>
      <c r="BP32" s="33">
        <f t="shared" si="7"/>
        <v>0</v>
      </c>
      <c r="BQ32" s="33">
        <f t="shared" si="7"/>
        <v>0</v>
      </c>
      <c r="BR32" s="33">
        <f t="shared" si="7"/>
        <v>0</v>
      </c>
      <c r="BS32" s="33">
        <f t="shared" si="7"/>
        <v>0</v>
      </c>
      <c r="BT32" s="33"/>
      <c r="BU32" s="33">
        <f t="shared" si="7"/>
        <v>123411925.48</v>
      </c>
      <c r="BV32" s="33">
        <f t="shared" si="7"/>
        <v>0</v>
      </c>
      <c r="BW32" s="33">
        <f t="shared" si="7"/>
        <v>0</v>
      </c>
    </row>
    <row r="33" spans="1:75" ht="12.75" thickTop="1">
      <c r="A33" s="1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1:75" ht="12.75">
      <c r="A34" s="51"/>
      <c r="B34" s="49" t="s">
        <v>92</v>
      </c>
      <c r="C34" s="45"/>
      <c r="D34" s="46"/>
      <c r="E34" s="46"/>
      <c r="F34" s="4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45"/>
      <c r="S34" s="46"/>
      <c r="T34" s="46"/>
      <c r="U34" s="4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45"/>
      <c r="AH34" s="46"/>
      <c r="AI34" s="46"/>
      <c r="AJ34" s="4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45"/>
      <c r="AW34" s="46"/>
      <c r="AX34" s="46"/>
      <c r="AY34" s="4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45"/>
      <c r="BL34" s="46"/>
      <c r="BM34" s="46"/>
      <c r="BN34" s="4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ht="14.25">
      <c r="A35" s="27">
        <v>301</v>
      </c>
      <c r="B35" s="29" t="s">
        <v>93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0</v>
      </c>
      <c r="BT35" s="30"/>
      <c r="BU35" s="31">
        <f>+C35+F35+I35+L35+O35+R35+U35+X35+AA35+AD35+AG35+AJ35+AM35+AP35+AS35+AV35+AY35+BB35+BE35+BH35+BK35+BN35+BQ35</f>
        <v>0</v>
      </c>
      <c r="BV35" s="31">
        <f aca="true" t="shared" si="8" ref="BV35:BW38">+D35+G35+J35+M35+P35+S35+V35+Y35+AB35+AE35+AH35+AK35+AN35+AQ35+AT35+AW35+AZ35+BC35+BF35+BI35+BL35+BO35+BR35</f>
        <v>0</v>
      </c>
      <c r="BW35" s="31">
        <f t="shared" si="8"/>
        <v>0</v>
      </c>
    </row>
    <row r="36" spans="1:75" ht="14.25">
      <c r="A36" s="27">
        <f>A35+1</f>
        <v>302</v>
      </c>
      <c r="B36" s="29" t="s">
        <v>94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t="shared" si="8"/>
        <v>0</v>
      </c>
      <c r="BW36" s="31">
        <f t="shared" si="8"/>
        <v>0</v>
      </c>
    </row>
    <row r="37" spans="1:75" ht="14.25">
      <c r="A37" s="27">
        <f>A36+1</f>
        <v>303</v>
      </c>
      <c r="B37" s="29" t="s">
        <v>95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304</v>
      </c>
      <c r="B38" s="29" t="s">
        <v>96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s="34" customFormat="1" ht="15" thickBot="1">
      <c r="A39" s="72">
        <v>300</v>
      </c>
      <c r="B39" s="32" t="s">
        <v>97</v>
      </c>
      <c r="C39" s="33">
        <f aca="true" t="shared" si="9" ref="C39:BN39">SUM(C35:C38)</f>
        <v>0</v>
      </c>
      <c r="D39" s="33">
        <f t="shared" si="9"/>
        <v>0</v>
      </c>
      <c r="E39" s="33">
        <f t="shared" si="9"/>
        <v>0</v>
      </c>
      <c r="F39" s="33">
        <f t="shared" si="9"/>
        <v>0</v>
      </c>
      <c r="G39" s="33">
        <f t="shared" si="9"/>
        <v>0</v>
      </c>
      <c r="H39" s="33">
        <f t="shared" si="9"/>
        <v>0</v>
      </c>
      <c r="I39" s="33">
        <f t="shared" si="9"/>
        <v>0</v>
      </c>
      <c r="J39" s="33">
        <f t="shared" si="9"/>
        <v>0</v>
      </c>
      <c r="K39" s="33">
        <f t="shared" si="9"/>
        <v>0</v>
      </c>
      <c r="L39" s="33">
        <f t="shared" si="9"/>
        <v>0</v>
      </c>
      <c r="M39" s="33">
        <f t="shared" si="9"/>
        <v>0</v>
      </c>
      <c r="N39" s="33">
        <f t="shared" si="9"/>
        <v>0</v>
      </c>
      <c r="O39" s="33">
        <f t="shared" si="9"/>
        <v>0</v>
      </c>
      <c r="P39" s="33">
        <f t="shared" si="9"/>
        <v>0</v>
      </c>
      <c r="Q39" s="33">
        <f t="shared" si="9"/>
        <v>0</v>
      </c>
      <c r="R39" s="33">
        <f t="shared" si="9"/>
        <v>0</v>
      </c>
      <c r="S39" s="33">
        <f t="shared" si="9"/>
        <v>0</v>
      </c>
      <c r="T39" s="33">
        <f t="shared" si="9"/>
        <v>0</v>
      </c>
      <c r="U39" s="33">
        <f t="shared" si="9"/>
        <v>0</v>
      </c>
      <c r="V39" s="33">
        <f t="shared" si="9"/>
        <v>0</v>
      </c>
      <c r="W39" s="33">
        <f t="shared" si="9"/>
        <v>0</v>
      </c>
      <c r="X39" s="33">
        <f t="shared" si="9"/>
        <v>0</v>
      </c>
      <c r="Y39" s="33">
        <f t="shared" si="9"/>
        <v>0</v>
      </c>
      <c r="Z39" s="33">
        <f t="shared" si="9"/>
        <v>0</v>
      </c>
      <c r="AA39" s="33">
        <f t="shared" si="9"/>
        <v>0</v>
      </c>
      <c r="AB39" s="33">
        <f t="shared" si="9"/>
        <v>0</v>
      </c>
      <c r="AC39" s="33">
        <f t="shared" si="9"/>
        <v>0</v>
      </c>
      <c r="AD39" s="33">
        <f t="shared" si="9"/>
        <v>0</v>
      </c>
      <c r="AE39" s="33">
        <f t="shared" si="9"/>
        <v>0</v>
      </c>
      <c r="AF39" s="33">
        <f t="shared" si="9"/>
        <v>0</v>
      </c>
      <c r="AG39" s="33">
        <f t="shared" si="9"/>
        <v>0</v>
      </c>
      <c r="AH39" s="33">
        <f t="shared" si="9"/>
        <v>0</v>
      </c>
      <c r="AI39" s="33">
        <f t="shared" si="9"/>
        <v>0</v>
      </c>
      <c r="AJ39" s="33">
        <f t="shared" si="9"/>
        <v>0</v>
      </c>
      <c r="AK39" s="33">
        <f t="shared" si="9"/>
        <v>0</v>
      </c>
      <c r="AL39" s="33">
        <f t="shared" si="9"/>
        <v>0</v>
      </c>
      <c r="AM39" s="33">
        <f t="shared" si="9"/>
        <v>0</v>
      </c>
      <c r="AN39" s="33">
        <f t="shared" si="9"/>
        <v>0</v>
      </c>
      <c r="AO39" s="33">
        <f t="shared" si="9"/>
        <v>0</v>
      </c>
      <c r="AP39" s="33">
        <f t="shared" si="9"/>
        <v>0</v>
      </c>
      <c r="AQ39" s="33">
        <f t="shared" si="9"/>
        <v>0</v>
      </c>
      <c r="AR39" s="33">
        <f t="shared" si="9"/>
        <v>0</v>
      </c>
      <c r="AS39" s="33">
        <f t="shared" si="9"/>
        <v>0</v>
      </c>
      <c r="AT39" s="33">
        <f t="shared" si="9"/>
        <v>0</v>
      </c>
      <c r="AU39" s="33">
        <f t="shared" si="9"/>
        <v>0</v>
      </c>
      <c r="AV39" s="33">
        <f t="shared" si="9"/>
        <v>0</v>
      </c>
      <c r="AW39" s="33">
        <f t="shared" si="9"/>
        <v>0</v>
      </c>
      <c r="AX39" s="33">
        <f t="shared" si="9"/>
        <v>0</v>
      </c>
      <c r="AY39" s="33">
        <f t="shared" si="9"/>
        <v>0</v>
      </c>
      <c r="AZ39" s="33">
        <f t="shared" si="9"/>
        <v>0</v>
      </c>
      <c r="BA39" s="33">
        <f t="shared" si="9"/>
        <v>0</v>
      </c>
      <c r="BB39" s="33">
        <f t="shared" si="9"/>
        <v>0</v>
      </c>
      <c r="BC39" s="33">
        <f t="shared" si="9"/>
        <v>0</v>
      </c>
      <c r="BD39" s="33">
        <f t="shared" si="9"/>
        <v>0</v>
      </c>
      <c r="BE39" s="33">
        <f t="shared" si="9"/>
        <v>0</v>
      </c>
      <c r="BF39" s="33">
        <f t="shared" si="9"/>
        <v>0</v>
      </c>
      <c r="BG39" s="33">
        <f t="shared" si="9"/>
        <v>0</v>
      </c>
      <c r="BH39" s="33">
        <f t="shared" si="9"/>
        <v>0</v>
      </c>
      <c r="BI39" s="33">
        <f t="shared" si="9"/>
        <v>0</v>
      </c>
      <c r="BJ39" s="33">
        <f t="shared" si="9"/>
        <v>0</v>
      </c>
      <c r="BK39" s="33">
        <f t="shared" si="9"/>
        <v>0</v>
      </c>
      <c r="BL39" s="33">
        <f t="shared" si="9"/>
        <v>0</v>
      </c>
      <c r="BM39" s="33">
        <f t="shared" si="9"/>
        <v>0</v>
      </c>
      <c r="BN39" s="33">
        <f t="shared" si="9"/>
        <v>0</v>
      </c>
      <c r="BO39" s="33">
        <f aca="true" t="shared" si="10" ref="BO39:BW39">SUM(BO35:BO38)</f>
        <v>0</v>
      </c>
      <c r="BP39" s="33">
        <f t="shared" si="10"/>
        <v>0</v>
      </c>
      <c r="BQ39" s="33">
        <f t="shared" si="10"/>
        <v>0</v>
      </c>
      <c r="BR39" s="33">
        <f t="shared" si="10"/>
        <v>0</v>
      </c>
      <c r="BS39" s="33">
        <f t="shared" si="10"/>
        <v>0</v>
      </c>
      <c r="BT39" s="33"/>
      <c r="BU39" s="33">
        <f t="shared" si="10"/>
        <v>0</v>
      </c>
      <c r="BV39" s="33">
        <f t="shared" si="10"/>
        <v>0</v>
      </c>
      <c r="BW39" s="33">
        <f t="shared" si="10"/>
        <v>0</v>
      </c>
    </row>
    <row r="40" spans="1:75" ht="12.75" thickTop="1">
      <c r="A40" s="73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</row>
    <row r="41" spans="1:75" ht="12.75">
      <c r="A41" s="51"/>
      <c r="B41" s="49" t="s">
        <v>98</v>
      </c>
      <c r="C41" s="45"/>
      <c r="D41" s="46"/>
      <c r="E41" s="46"/>
      <c r="F41" s="4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45"/>
      <c r="S41" s="46"/>
      <c r="T41" s="46"/>
      <c r="U41" s="4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5"/>
      <c r="AH41" s="46"/>
      <c r="AI41" s="46"/>
      <c r="AJ41" s="4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45"/>
      <c r="AW41" s="46"/>
      <c r="AX41" s="46"/>
      <c r="AY41" s="4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45"/>
      <c r="BL41" s="46"/>
      <c r="BM41" s="46"/>
      <c r="BN41" s="4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ht="14.25">
      <c r="A42" s="27">
        <v>401</v>
      </c>
      <c r="B42" s="29" t="s">
        <v>99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/>
      <c r="BU42" s="31">
        <f aca="true" t="shared" si="11" ref="BU42:BW45">+C42+F42+I42+L42+O42+R42+U42+X42+AA42+AD42+AG42+AJ42+AM42+AP42+AS42+AV42+AY42+BB42+BE42+BH42+BK42+BN42+BQ42</f>
        <v>0</v>
      </c>
      <c r="BV42" s="31">
        <f t="shared" si="11"/>
        <v>0</v>
      </c>
      <c r="BW42" s="31">
        <f t="shared" si="11"/>
        <v>0</v>
      </c>
    </row>
    <row r="43" spans="1:75" ht="14.25">
      <c r="A43" s="27">
        <f>A42+1</f>
        <v>402</v>
      </c>
      <c r="B43" s="29" t="s">
        <v>100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t="shared" si="11"/>
        <v>0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403</v>
      </c>
      <c r="B44" s="29" t="s">
        <v>101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28559117.24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28559117.24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404</v>
      </c>
      <c r="B45" s="29" t="s">
        <v>102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s="34" customFormat="1" ht="15" thickBot="1">
      <c r="A46" s="72">
        <v>400</v>
      </c>
      <c r="B46" s="32" t="s">
        <v>103</v>
      </c>
      <c r="C46" s="33">
        <f aca="true" t="shared" si="12" ref="C46:BN46">SUM(C42:C45)</f>
        <v>0</v>
      </c>
      <c r="D46" s="33">
        <f t="shared" si="12"/>
        <v>0</v>
      </c>
      <c r="E46" s="33">
        <f t="shared" si="12"/>
        <v>0</v>
      </c>
      <c r="F46" s="33">
        <f t="shared" si="12"/>
        <v>0</v>
      </c>
      <c r="G46" s="33">
        <f t="shared" si="12"/>
        <v>0</v>
      </c>
      <c r="H46" s="33">
        <f t="shared" si="12"/>
        <v>0</v>
      </c>
      <c r="I46" s="33">
        <f t="shared" si="12"/>
        <v>0</v>
      </c>
      <c r="J46" s="33">
        <f t="shared" si="12"/>
        <v>0</v>
      </c>
      <c r="K46" s="33">
        <f t="shared" si="12"/>
        <v>0</v>
      </c>
      <c r="L46" s="33">
        <f t="shared" si="12"/>
        <v>0</v>
      </c>
      <c r="M46" s="33">
        <f t="shared" si="12"/>
        <v>0</v>
      </c>
      <c r="N46" s="33">
        <f t="shared" si="12"/>
        <v>0</v>
      </c>
      <c r="O46" s="33">
        <f t="shared" si="12"/>
        <v>0</v>
      </c>
      <c r="P46" s="33">
        <f t="shared" si="12"/>
        <v>0</v>
      </c>
      <c r="Q46" s="33">
        <f t="shared" si="12"/>
        <v>0</v>
      </c>
      <c r="R46" s="33">
        <f t="shared" si="12"/>
        <v>0</v>
      </c>
      <c r="S46" s="33">
        <f t="shared" si="12"/>
        <v>0</v>
      </c>
      <c r="T46" s="33">
        <f t="shared" si="12"/>
        <v>0</v>
      </c>
      <c r="U46" s="33">
        <f t="shared" si="12"/>
        <v>0</v>
      </c>
      <c r="V46" s="33">
        <f t="shared" si="12"/>
        <v>0</v>
      </c>
      <c r="W46" s="33">
        <f t="shared" si="12"/>
        <v>0</v>
      </c>
      <c r="X46" s="33">
        <f t="shared" si="12"/>
        <v>0</v>
      </c>
      <c r="Y46" s="33">
        <f t="shared" si="12"/>
        <v>0</v>
      </c>
      <c r="Z46" s="33">
        <f t="shared" si="12"/>
        <v>0</v>
      </c>
      <c r="AA46" s="33">
        <f t="shared" si="12"/>
        <v>0</v>
      </c>
      <c r="AB46" s="33">
        <f t="shared" si="12"/>
        <v>0</v>
      </c>
      <c r="AC46" s="33">
        <f t="shared" si="12"/>
        <v>0</v>
      </c>
      <c r="AD46" s="33">
        <f t="shared" si="12"/>
        <v>0</v>
      </c>
      <c r="AE46" s="33">
        <f t="shared" si="12"/>
        <v>0</v>
      </c>
      <c r="AF46" s="33">
        <f t="shared" si="12"/>
        <v>0</v>
      </c>
      <c r="AG46" s="33">
        <f t="shared" si="12"/>
        <v>0</v>
      </c>
      <c r="AH46" s="33">
        <f t="shared" si="12"/>
        <v>0</v>
      </c>
      <c r="AI46" s="33">
        <f t="shared" si="12"/>
        <v>0</v>
      </c>
      <c r="AJ46" s="33">
        <f t="shared" si="12"/>
        <v>0</v>
      </c>
      <c r="AK46" s="33">
        <f t="shared" si="12"/>
        <v>0</v>
      </c>
      <c r="AL46" s="33">
        <f t="shared" si="12"/>
        <v>0</v>
      </c>
      <c r="AM46" s="33">
        <f t="shared" si="12"/>
        <v>0</v>
      </c>
      <c r="AN46" s="33">
        <f t="shared" si="12"/>
        <v>0</v>
      </c>
      <c r="AO46" s="33">
        <f t="shared" si="12"/>
        <v>0</v>
      </c>
      <c r="AP46" s="33">
        <f t="shared" si="12"/>
        <v>0</v>
      </c>
      <c r="AQ46" s="33">
        <f t="shared" si="12"/>
        <v>0</v>
      </c>
      <c r="AR46" s="33">
        <f t="shared" si="12"/>
        <v>0</v>
      </c>
      <c r="AS46" s="33">
        <f t="shared" si="12"/>
        <v>0</v>
      </c>
      <c r="AT46" s="33">
        <f t="shared" si="12"/>
        <v>0</v>
      </c>
      <c r="AU46" s="33">
        <f t="shared" si="12"/>
        <v>0</v>
      </c>
      <c r="AV46" s="33">
        <f t="shared" si="12"/>
        <v>0</v>
      </c>
      <c r="AW46" s="33">
        <f t="shared" si="12"/>
        <v>0</v>
      </c>
      <c r="AX46" s="33">
        <f t="shared" si="12"/>
        <v>0</v>
      </c>
      <c r="AY46" s="33">
        <f t="shared" si="12"/>
        <v>0</v>
      </c>
      <c r="AZ46" s="33">
        <f t="shared" si="12"/>
        <v>0</v>
      </c>
      <c r="BA46" s="33">
        <f t="shared" si="12"/>
        <v>0</v>
      </c>
      <c r="BB46" s="33">
        <f t="shared" si="12"/>
        <v>0</v>
      </c>
      <c r="BC46" s="33">
        <f t="shared" si="12"/>
        <v>0</v>
      </c>
      <c r="BD46" s="33">
        <f t="shared" si="12"/>
        <v>0</v>
      </c>
      <c r="BE46" s="33">
        <f t="shared" si="12"/>
        <v>0</v>
      </c>
      <c r="BF46" s="33">
        <f t="shared" si="12"/>
        <v>0</v>
      </c>
      <c r="BG46" s="33">
        <f t="shared" si="12"/>
        <v>0</v>
      </c>
      <c r="BH46" s="33">
        <f t="shared" si="12"/>
        <v>0</v>
      </c>
      <c r="BI46" s="33">
        <f t="shared" si="12"/>
        <v>0</v>
      </c>
      <c r="BJ46" s="33">
        <f t="shared" si="12"/>
        <v>0</v>
      </c>
      <c r="BK46" s="33">
        <f t="shared" si="12"/>
        <v>28559117.24</v>
      </c>
      <c r="BL46" s="33">
        <f t="shared" si="12"/>
        <v>0</v>
      </c>
      <c r="BM46" s="33">
        <f t="shared" si="12"/>
        <v>0</v>
      </c>
      <c r="BN46" s="33">
        <f t="shared" si="12"/>
        <v>0</v>
      </c>
      <c r="BO46" s="33">
        <f aca="true" t="shared" si="13" ref="BO46:BW46">SUM(BO42:BO45)</f>
        <v>0</v>
      </c>
      <c r="BP46" s="33">
        <f t="shared" si="13"/>
        <v>0</v>
      </c>
      <c r="BQ46" s="33">
        <f t="shared" si="13"/>
        <v>0</v>
      </c>
      <c r="BR46" s="33">
        <f t="shared" si="13"/>
        <v>0</v>
      </c>
      <c r="BS46" s="33">
        <f t="shared" si="13"/>
        <v>0</v>
      </c>
      <c r="BT46" s="33"/>
      <c r="BU46" s="33">
        <f t="shared" si="13"/>
        <v>28559117.24</v>
      </c>
      <c r="BV46" s="33">
        <f t="shared" si="13"/>
        <v>0</v>
      </c>
      <c r="BW46" s="33">
        <f t="shared" si="13"/>
        <v>0</v>
      </c>
    </row>
    <row r="47" spans="1:75" ht="12.75" thickTop="1">
      <c r="A47" s="73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</row>
    <row r="48" spans="1:75" ht="12.75">
      <c r="A48" s="51"/>
      <c r="B48" s="49" t="s">
        <v>104</v>
      </c>
      <c r="C48" s="45"/>
      <c r="D48" s="46"/>
      <c r="E48" s="46"/>
      <c r="F48" s="4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5"/>
      <c r="S48" s="46"/>
      <c r="T48" s="46"/>
      <c r="U48" s="4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45"/>
      <c r="AH48" s="46"/>
      <c r="AI48" s="46"/>
      <c r="AJ48" s="4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45"/>
      <c r="AW48" s="46"/>
      <c r="AX48" s="46"/>
      <c r="AY48" s="4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45"/>
      <c r="BL48" s="46"/>
      <c r="BM48" s="46"/>
      <c r="BN48" s="4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ht="14.25">
      <c r="A49" s="27">
        <v>501</v>
      </c>
      <c r="B49" s="29" t="s">
        <v>105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0</v>
      </c>
      <c r="BN49" s="30">
        <v>65000000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/>
      <c r="BU49" s="31">
        <f>+C49+F49+I49+L49+O49+R49+U49+X49+AA49+AD49+AG49+AJ49+AM49+AP49+AS49+AV49+AY49+BB49+BE49+BH49+BK49+BN49+BQ49</f>
        <v>65000000</v>
      </c>
      <c r="BV49" s="31">
        <f>+D49+G49+J49+M49+P49+S49+V49+Y49+AB49+AE49+AH49+AK49+AN49+AQ49+AT49+AW49+AZ49+BC49+BF49+BI49+BL49+BO49+BR49</f>
        <v>0</v>
      </c>
      <c r="BW49" s="31">
        <f>+E49+H49+K49+N49+Q49+T49+W49+Z49+AC49+AF49+AI49+AL49+AO49+AR49+AU49+AX49+BA49+BD49+BG49+BJ49+BM49+BP49+BS49</f>
        <v>0</v>
      </c>
    </row>
    <row r="50" spans="1:75" s="34" customFormat="1" ht="15" thickBot="1">
      <c r="A50" s="72">
        <v>500</v>
      </c>
      <c r="B50" s="32" t="s">
        <v>106</v>
      </c>
      <c r="C50" s="33">
        <f aca="true" t="shared" si="14" ref="C50:BN50">SUM(C49)</f>
        <v>0</v>
      </c>
      <c r="D50" s="33">
        <f t="shared" si="14"/>
        <v>0</v>
      </c>
      <c r="E50" s="33">
        <f t="shared" si="14"/>
        <v>0</v>
      </c>
      <c r="F50" s="33">
        <f t="shared" si="14"/>
        <v>0</v>
      </c>
      <c r="G50" s="33">
        <f t="shared" si="14"/>
        <v>0</v>
      </c>
      <c r="H50" s="33">
        <f t="shared" si="14"/>
        <v>0</v>
      </c>
      <c r="I50" s="33">
        <f t="shared" si="14"/>
        <v>0</v>
      </c>
      <c r="J50" s="33">
        <f t="shared" si="14"/>
        <v>0</v>
      </c>
      <c r="K50" s="33">
        <f t="shared" si="14"/>
        <v>0</v>
      </c>
      <c r="L50" s="33">
        <f t="shared" si="14"/>
        <v>0</v>
      </c>
      <c r="M50" s="33">
        <f t="shared" si="14"/>
        <v>0</v>
      </c>
      <c r="N50" s="33">
        <f t="shared" si="14"/>
        <v>0</v>
      </c>
      <c r="O50" s="33">
        <f t="shared" si="14"/>
        <v>0</v>
      </c>
      <c r="P50" s="33">
        <f t="shared" si="14"/>
        <v>0</v>
      </c>
      <c r="Q50" s="33">
        <f t="shared" si="14"/>
        <v>0</v>
      </c>
      <c r="R50" s="33">
        <f t="shared" si="14"/>
        <v>0</v>
      </c>
      <c r="S50" s="33">
        <f t="shared" si="14"/>
        <v>0</v>
      </c>
      <c r="T50" s="33">
        <f t="shared" si="14"/>
        <v>0</v>
      </c>
      <c r="U50" s="33">
        <f t="shared" si="14"/>
        <v>0</v>
      </c>
      <c r="V50" s="33">
        <f t="shared" si="14"/>
        <v>0</v>
      </c>
      <c r="W50" s="33">
        <f t="shared" si="14"/>
        <v>0</v>
      </c>
      <c r="X50" s="33">
        <f t="shared" si="14"/>
        <v>0</v>
      </c>
      <c r="Y50" s="33">
        <f t="shared" si="14"/>
        <v>0</v>
      </c>
      <c r="Z50" s="33">
        <f t="shared" si="14"/>
        <v>0</v>
      </c>
      <c r="AA50" s="33">
        <f t="shared" si="14"/>
        <v>0</v>
      </c>
      <c r="AB50" s="33">
        <f t="shared" si="14"/>
        <v>0</v>
      </c>
      <c r="AC50" s="33">
        <f t="shared" si="14"/>
        <v>0</v>
      </c>
      <c r="AD50" s="33">
        <f t="shared" si="14"/>
        <v>0</v>
      </c>
      <c r="AE50" s="33">
        <f t="shared" si="14"/>
        <v>0</v>
      </c>
      <c r="AF50" s="33">
        <f t="shared" si="14"/>
        <v>0</v>
      </c>
      <c r="AG50" s="33">
        <f t="shared" si="14"/>
        <v>0</v>
      </c>
      <c r="AH50" s="33">
        <f t="shared" si="14"/>
        <v>0</v>
      </c>
      <c r="AI50" s="33">
        <f t="shared" si="14"/>
        <v>0</v>
      </c>
      <c r="AJ50" s="33">
        <f t="shared" si="14"/>
        <v>0</v>
      </c>
      <c r="AK50" s="33">
        <f t="shared" si="14"/>
        <v>0</v>
      </c>
      <c r="AL50" s="33">
        <f t="shared" si="14"/>
        <v>0</v>
      </c>
      <c r="AM50" s="33">
        <f t="shared" si="14"/>
        <v>0</v>
      </c>
      <c r="AN50" s="33">
        <f t="shared" si="14"/>
        <v>0</v>
      </c>
      <c r="AO50" s="33">
        <f t="shared" si="14"/>
        <v>0</v>
      </c>
      <c r="AP50" s="33">
        <f t="shared" si="14"/>
        <v>0</v>
      </c>
      <c r="AQ50" s="33">
        <f t="shared" si="14"/>
        <v>0</v>
      </c>
      <c r="AR50" s="33">
        <f t="shared" si="14"/>
        <v>0</v>
      </c>
      <c r="AS50" s="33">
        <f t="shared" si="14"/>
        <v>0</v>
      </c>
      <c r="AT50" s="33">
        <f t="shared" si="14"/>
        <v>0</v>
      </c>
      <c r="AU50" s="33">
        <f t="shared" si="14"/>
        <v>0</v>
      </c>
      <c r="AV50" s="33">
        <f t="shared" si="14"/>
        <v>0</v>
      </c>
      <c r="AW50" s="33">
        <f t="shared" si="14"/>
        <v>0</v>
      </c>
      <c r="AX50" s="33">
        <f t="shared" si="14"/>
        <v>0</v>
      </c>
      <c r="AY50" s="33">
        <f t="shared" si="14"/>
        <v>0</v>
      </c>
      <c r="AZ50" s="33">
        <f t="shared" si="14"/>
        <v>0</v>
      </c>
      <c r="BA50" s="33">
        <f t="shared" si="14"/>
        <v>0</v>
      </c>
      <c r="BB50" s="33">
        <f t="shared" si="14"/>
        <v>0</v>
      </c>
      <c r="BC50" s="33">
        <f t="shared" si="14"/>
        <v>0</v>
      </c>
      <c r="BD50" s="33">
        <f t="shared" si="14"/>
        <v>0</v>
      </c>
      <c r="BE50" s="33">
        <f t="shared" si="14"/>
        <v>0</v>
      </c>
      <c r="BF50" s="33">
        <f t="shared" si="14"/>
        <v>0</v>
      </c>
      <c r="BG50" s="33">
        <f t="shared" si="14"/>
        <v>0</v>
      </c>
      <c r="BH50" s="33">
        <f t="shared" si="14"/>
        <v>0</v>
      </c>
      <c r="BI50" s="33">
        <f t="shared" si="14"/>
        <v>0</v>
      </c>
      <c r="BJ50" s="33">
        <f t="shared" si="14"/>
        <v>0</v>
      </c>
      <c r="BK50" s="33">
        <f t="shared" si="14"/>
        <v>0</v>
      </c>
      <c r="BL50" s="33">
        <f t="shared" si="14"/>
        <v>0</v>
      </c>
      <c r="BM50" s="33">
        <f t="shared" si="14"/>
        <v>0</v>
      </c>
      <c r="BN50" s="33">
        <f t="shared" si="14"/>
        <v>65000000</v>
      </c>
      <c r="BO50" s="33">
        <f aca="true" t="shared" si="15" ref="BO50:BW50">SUM(BO49)</f>
        <v>0</v>
      </c>
      <c r="BP50" s="33">
        <f t="shared" si="15"/>
        <v>0</v>
      </c>
      <c r="BQ50" s="33">
        <f t="shared" si="15"/>
        <v>0</v>
      </c>
      <c r="BR50" s="33">
        <f t="shared" si="15"/>
        <v>0</v>
      </c>
      <c r="BS50" s="33">
        <f t="shared" si="15"/>
        <v>0</v>
      </c>
      <c r="BT50" s="33"/>
      <c r="BU50" s="33">
        <f t="shared" si="15"/>
        <v>65000000</v>
      </c>
      <c r="BV50" s="33">
        <f t="shared" si="15"/>
        <v>0</v>
      </c>
      <c r="BW50" s="33">
        <f t="shared" si="15"/>
        <v>0</v>
      </c>
    </row>
    <row r="51" spans="1:75" ht="12.75" thickTop="1">
      <c r="A51" s="73"/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</row>
    <row r="52" spans="1:75" ht="12.75">
      <c r="A52" s="51"/>
      <c r="B52" s="49" t="s">
        <v>107</v>
      </c>
      <c r="C52" s="45"/>
      <c r="D52" s="46"/>
      <c r="E52" s="46"/>
      <c r="F52" s="4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5"/>
      <c r="S52" s="46"/>
      <c r="T52" s="46"/>
      <c r="U52" s="4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45"/>
      <c r="AH52" s="46"/>
      <c r="AI52" s="46"/>
      <c r="AJ52" s="4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45"/>
      <c r="AW52" s="46"/>
      <c r="AX52" s="46"/>
      <c r="AY52" s="4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45"/>
      <c r="BL52" s="46"/>
      <c r="BM52" s="46"/>
      <c r="BN52" s="4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ht="14.25">
      <c r="A53" s="27">
        <v>701</v>
      </c>
      <c r="B53" s="29" t="s">
        <v>108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80452582.28</v>
      </c>
      <c r="BR53" s="30">
        <v>0</v>
      </c>
      <c r="BS53" s="30">
        <v>0</v>
      </c>
      <c r="BT53" s="30"/>
      <c r="BU53" s="31">
        <f aca="true" t="shared" si="16" ref="BU53:BW54">+C53+F53+I53+L53+O53+R53+U53+X53+AA53+AD53+AG53+AJ53+AM53+AP53+AS53+AV53+AY53+BB53+BE53+BH53+BK53+BN53+BQ53</f>
        <v>80452582.28</v>
      </c>
      <c r="BV53" s="31">
        <f t="shared" si="16"/>
        <v>0</v>
      </c>
      <c r="BW53" s="31">
        <f t="shared" si="16"/>
        <v>0</v>
      </c>
    </row>
    <row r="54" spans="1:75" ht="14.25">
      <c r="A54" s="27">
        <f>A53+1</f>
        <v>702</v>
      </c>
      <c r="B54" s="29" t="s">
        <v>109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1830000</v>
      </c>
      <c r="BR54" s="30">
        <v>0</v>
      </c>
      <c r="BS54" s="30">
        <v>0</v>
      </c>
      <c r="BT54" s="30"/>
      <c r="BU54" s="31">
        <f t="shared" si="16"/>
        <v>1830000</v>
      </c>
      <c r="BV54" s="31">
        <f t="shared" si="16"/>
        <v>0</v>
      </c>
      <c r="BW54" s="31">
        <f t="shared" si="16"/>
        <v>0</v>
      </c>
    </row>
    <row r="55" spans="1:75" s="34" customFormat="1" ht="15" thickBot="1">
      <c r="A55" s="72">
        <v>700</v>
      </c>
      <c r="B55" s="32" t="s">
        <v>110</v>
      </c>
      <c r="C55" s="33">
        <f aca="true" t="shared" si="17" ref="C55:BN55">SUM(C53:C54)</f>
        <v>0</v>
      </c>
      <c r="D55" s="33">
        <f t="shared" si="17"/>
        <v>0</v>
      </c>
      <c r="E55" s="33">
        <f t="shared" si="17"/>
        <v>0</v>
      </c>
      <c r="F55" s="33">
        <f t="shared" si="17"/>
        <v>0</v>
      </c>
      <c r="G55" s="33">
        <f t="shared" si="17"/>
        <v>0</v>
      </c>
      <c r="H55" s="33">
        <f t="shared" si="17"/>
        <v>0</v>
      </c>
      <c r="I55" s="33">
        <f t="shared" si="17"/>
        <v>0</v>
      </c>
      <c r="J55" s="33">
        <f t="shared" si="17"/>
        <v>0</v>
      </c>
      <c r="K55" s="33">
        <f t="shared" si="17"/>
        <v>0</v>
      </c>
      <c r="L55" s="33">
        <f t="shared" si="17"/>
        <v>0</v>
      </c>
      <c r="M55" s="33">
        <f t="shared" si="17"/>
        <v>0</v>
      </c>
      <c r="N55" s="33">
        <f t="shared" si="17"/>
        <v>0</v>
      </c>
      <c r="O55" s="33">
        <f t="shared" si="17"/>
        <v>0</v>
      </c>
      <c r="P55" s="33">
        <f t="shared" si="17"/>
        <v>0</v>
      </c>
      <c r="Q55" s="33">
        <f t="shared" si="17"/>
        <v>0</v>
      </c>
      <c r="R55" s="33">
        <f t="shared" si="17"/>
        <v>0</v>
      </c>
      <c r="S55" s="33">
        <f t="shared" si="17"/>
        <v>0</v>
      </c>
      <c r="T55" s="33">
        <f t="shared" si="17"/>
        <v>0</v>
      </c>
      <c r="U55" s="33">
        <f t="shared" si="17"/>
        <v>0</v>
      </c>
      <c r="V55" s="33">
        <f t="shared" si="17"/>
        <v>0</v>
      </c>
      <c r="W55" s="33">
        <f t="shared" si="17"/>
        <v>0</v>
      </c>
      <c r="X55" s="33">
        <f t="shared" si="17"/>
        <v>0</v>
      </c>
      <c r="Y55" s="33">
        <f t="shared" si="17"/>
        <v>0</v>
      </c>
      <c r="Z55" s="33">
        <f t="shared" si="17"/>
        <v>0</v>
      </c>
      <c r="AA55" s="33">
        <f t="shared" si="17"/>
        <v>0</v>
      </c>
      <c r="AB55" s="33">
        <f t="shared" si="17"/>
        <v>0</v>
      </c>
      <c r="AC55" s="33">
        <f t="shared" si="17"/>
        <v>0</v>
      </c>
      <c r="AD55" s="33">
        <f t="shared" si="17"/>
        <v>0</v>
      </c>
      <c r="AE55" s="33">
        <f t="shared" si="17"/>
        <v>0</v>
      </c>
      <c r="AF55" s="33">
        <f t="shared" si="17"/>
        <v>0</v>
      </c>
      <c r="AG55" s="33">
        <f t="shared" si="17"/>
        <v>0</v>
      </c>
      <c r="AH55" s="33">
        <f t="shared" si="17"/>
        <v>0</v>
      </c>
      <c r="AI55" s="33">
        <f t="shared" si="17"/>
        <v>0</v>
      </c>
      <c r="AJ55" s="33">
        <f t="shared" si="17"/>
        <v>0</v>
      </c>
      <c r="AK55" s="33">
        <f t="shared" si="17"/>
        <v>0</v>
      </c>
      <c r="AL55" s="33">
        <f t="shared" si="17"/>
        <v>0</v>
      </c>
      <c r="AM55" s="33">
        <f t="shared" si="17"/>
        <v>0</v>
      </c>
      <c r="AN55" s="33">
        <f t="shared" si="17"/>
        <v>0</v>
      </c>
      <c r="AO55" s="33">
        <f t="shared" si="17"/>
        <v>0</v>
      </c>
      <c r="AP55" s="33">
        <f t="shared" si="17"/>
        <v>0</v>
      </c>
      <c r="AQ55" s="33">
        <f t="shared" si="17"/>
        <v>0</v>
      </c>
      <c r="AR55" s="33">
        <f t="shared" si="17"/>
        <v>0</v>
      </c>
      <c r="AS55" s="33">
        <f t="shared" si="17"/>
        <v>0</v>
      </c>
      <c r="AT55" s="33">
        <f t="shared" si="17"/>
        <v>0</v>
      </c>
      <c r="AU55" s="33">
        <f t="shared" si="17"/>
        <v>0</v>
      </c>
      <c r="AV55" s="33">
        <f t="shared" si="17"/>
        <v>0</v>
      </c>
      <c r="AW55" s="33">
        <f t="shared" si="17"/>
        <v>0</v>
      </c>
      <c r="AX55" s="33">
        <f t="shared" si="17"/>
        <v>0</v>
      </c>
      <c r="AY55" s="33">
        <f t="shared" si="17"/>
        <v>0</v>
      </c>
      <c r="AZ55" s="33">
        <f t="shared" si="17"/>
        <v>0</v>
      </c>
      <c r="BA55" s="33">
        <f t="shared" si="17"/>
        <v>0</v>
      </c>
      <c r="BB55" s="33">
        <f t="shared" si="17"/>
        <v>0</v>
      </c>
      <c r="BC55" s="33">
        <f t="shared" si="17"/>
        <v>0</v>
      </c>
      <c r="BD55" s="33">
        <f t="shared" si="17"/>
        <v>0</v>
      </c>
      <c r="BE55" s="33">
        <f t="shared" si="17"/>
        <v>0</v>
      </c>
      <c r="BF55" s="33">
        <f t="shared" si="17"/>
        <v>0</v>
      </c>
      <c r="BG55" s="33">
        <f t="shared" si="17"/>
        <v>0</v>
      </c>
      <c r="BH55" s="33">
        <f t="shared" si="17"/>
        <v>0</v>
      </c>
      <c r="BI55" s="33">
        <f t="shared" si="17"/>
        <v>0</v>
      </c>
      <c r="BJ55" s="33">
        <f t="shared" si="17"/>
        <v>0</v>
      </c>
      <c r="BK55" s="33">
        <f t="shared" si="17"/>
        <v>0</v>
      </c>
      <c r="BL55" s="33">
        <f t="shared" si="17"/>
        <v>0</v>
      </c>
      <c r="BM55" s="33">
        <f t="shared" si="17"/>
        <v>0</v>
      </c>
      <c r="BN55" s="33">
        <f t="shared" si="17"/>
        <v>0</v>
      </c>
      <c r="BO55" s="33">
        <f aca="true" t="shared" si="18" ref="BO55:BW55">SUM(BO53:BO54)</f>
        <v>0</v>
      </c>
      <c r="BP55" s="33">
        <f t="shared" si="18"/>
        <v>0</v>
      </c>
      <c r="BQ55" s="33">
        <f t="shared" si="18"/>
        <v>82282582.28</v>
      </c>
      <c r="BR55" s="33">
        <f t="shared" si="18"/>
        <v>0</v>
      </c>
      <c r="BS55" s="33">
        <f t="shared" si="18"/>
        <v>0</v>
      </c>
      <c r="BT55" s="33"/>
      <c r="BU55" s="33">
        <f t="shared" si="18"/>
        <v>82282582.28</v>
      </c>
      <c r="BV55" s="33">
        <f t="shared" si="18"/>
        <v>0</v>
      </c>
      <c r="BW55" s="33">
        <f t="shared" si="18"/>
        <v>0</v>
      </c>
    </row>
    <row r="56" spans="1:75" ht="15" thickBot="1" thickTop="1">
      <c r="A56" s="37"/>
      <c r="B56" s="38" t="s">
        <v>111</v>
      </c>
      <c r="C56" s="39">
        <f aca="true" t="shared" si="19" ref="C56:BN56">+C24+C32+C39+C46+C50+C55</f>
        <v>61465304.78</v>
      </c>
      <c r="D56" s="39">
        <f t="shared" si="19"/>
        <v>0</v>
      </c>
      <c r="E56" s="39">
        <f t="shared" si="19"/>
        <v>0</v>
      </c>
      <c r="F56" s="39">
        <f t="shared" si="19"/>
        <v>0</v>
      </c>
      <c r="G56" s="39">
        <f t="shared" si="19"/>
        <v>0</v>
      </c>
      <c r="H56" s="39">
        <f t="shared" si="19"/>
        <v>0</v>
      </c>
      <c r="I56" s="39">
        <f t="shared" si="19"/>
        <v>7514568.9399999995</v>
      </c>
      <c r="J56" s="39">
        <f t="shared" si="19"/>
        <v>0</v>
      </c>
      <c r="K56" s="39">
        <f t="shared" si="19"/>
        <v>0</v>
      </c>
      <c r="L56" s="39">
        <f t="shared" si="19"/>
        <v>7140197.6899999995</v>
      </c>
      <c r="M56" s="39">
        <f t="shared" si="19"/>
        <v>0</v>
      </c>
      <c r="N56" s="39">
        <f t="shared" si="19"/>
        <v>0</v>
      </c>
      <c r="O56" s="39">
        <f t="shared" si="19"/>
        <v>5918041.010000001</v>
      </c>
      <c r="P56" s="39">
        <f t="shared" si="19"/>
        <v>0</v>
      </c>
      <c r="Q56" s="39">
        <f t="shared" si="19"/>
        <v>0</v>
      </c>
      <c r="R56" s="39">
        <f t="shared" si="19"/>
        <v>3713312.88</v>
      </c>
      <c r="S56" s="39">
        <f t="shared" si="19"/>
        <v>0</v>
      </c>
      <c r="T56" s="39">
        <f t="shared" si="19"/>
        <v>0</v>
      </c>
      <c r="U56" s="39">
        <f t="shared" si="19"/>
        <v>471605.5</v>
      </c>
      <c r="V56" s="39">
        <f t="shared" si="19"/>
        <v>0</v>
      </c>
      <c r="W56" s="39">
        <f t="shared" si="19"/>
        <v>0</v>
      </c>
      <c r="X56" s="39">
        <f t="shared" si="19"/>
        <v>50620885.52</v>
      </c>
      <c r="Y56" s="39">
        <f t="shared" si="19"/>
        <v>0</v>
      </c>
      <c r="Z56" s="39">
        <f t="shared" si="19"/>
        <v>0</v>
      </c>
      <c r="AA56" s="39">
        <f t="shared" si="19"/>
        <v>83094584.67</v>
      </c>
      <c r="AB56" s="39">
        <f t="shared" si="19"/>
        <v>0</v>
      </c>
      <c r="AC56" s="39">
        <f t="shared" si="19"/>
        <v>0</v>
      </c>
      <c r="AD56" s="39">
        <f t="shared" si="19"/>
        <v>22598491.169999998</v>
      </c>
      <c r="AE56" s="39">
        <f t="shared" si="19"/>
        <v>0</v>
      </c>
      <c r="AF56" s="39">
        <f t="shared" si="19"/>
        <v>0</v>
      </c>
      <c r="AG56" s="39">
        <f t="shared" si="19"/>
        <v>453122.48</v>
      </c>
      <c r="AH56" s="39">
        <f t="shared" si="19"/>
        <v>0</v>
      </c>
      <c r="AI56" s="39">
        <f t="shared" si="19"/>
        <v>0</v>
      </c>
      <c r="AJ56" s="39">
        <f t="shared" si="19"/>
        <v>25557769.67</v>
      </c>
      <c r="AK56" s="39">
        <f t="shared" si="19"/>
        <v>0</v>
      </c>
      <c r="AL56" s="39">
        <f t="shared" si="19"/>
        <v>0</v>
      </c>
      <c r="AM56" s="39">
        <f t="shared" si="19"/>
        <v>0</v>
      </c>
      <c r="AN56" s="39">
        <f t="shared" si="19"/>
        <v>0</v>
      </c>
      <c r="AO56" s="39">
        <f t="shared" si="19"/>
        <v>0</v>
      </c>
      <c r="AP56" s="39">
        <f t="shared" si="19"/>
        <v>2704000.67</v>
      </c>
      <c r="AQ56" s="39">
        <f t="shared" si="19"/>
        <v>0</v>
      </c>
      <c r="AR56" s="39">
        <f t="shared" si="19"/>
        <v>0</v>
      </c>
      <c r="AS56" s="39">
        <f t="shared" si="19"/>
        <v>0</v>
      </c>
      <c r="AT56" s="39">
        <f t="shared" si="19"/>
        <v>0</v>
      </c>
      <c r="AU56" s="39">
        <f t="shared" si="19"/>
        <v>0</v>
      </c>
      <c r="AV56" s="39">
        <f t="shared" si="19"/>
        <v>1000</v>
      </c>
      <c r="AW56" s="39">
        <f t="shared" si="19"/>
        <v>0</v>
      </c>
      <c r="AX56" s="39">
        <f t="shared" si="19"/>
        <v>0</v>
      </c>
      <c r="AY56" s="39">
        <f t="shared" si="19"/>
        <v>0</v>
      </c>
      <c r="AZ56" s="39">
        <f t="shared" si="19"/>
        <v>0</v>
      </c>
      <c r="BA56" s="39">
        <f t="shared" si="19"/>
        <v>0</v>
      </c>
      <c r="BB56" s="39">
        <f t="shared" si="19"/>
        <v>0</v>
      </c>
      <c r="BC56" s="39">
        <f t="shared" si="19"/>
        <v>0</v>
      </c>
      <c r="BD56" s="39">
        <f t="shared" si="19"/>
        <v>0</v>
      </c>
      <c r="BE56" s="39">
        <f t="shared" si="19"/>
        <v>0</v>
      </c>
      <c r="BF56" s="39">
        <f t="shared" si="19"/>
        <v>0</v>
      </c>
      <c r="BG56" s="39">
        <f t="shared" si="19"/>
        <v>0</v>
      </c>
      <c r="BH56" s="39">
        <f t="shared" si="19"/>
        <v>33458294.72</v>
      </c>
      <c r="BI56" s="39">
        <f t="shared" si="19"/>
        <v>0</v>
      </c>
      <c r="BJ56" s="39">
        <f t="shared" si="19"/>
        <v>0</v>
      </c>
      <c r="BK56" s="39">
        <f t="shared" si="19"/>
        <v>37937231.14</v>
      </c>
      <c r="BL56" s="39">
        <f t="shared" si="19"/>
        <v>0</v>
      </c>
      <c r="BM56" s="39">
        <f t="shared" si="19"/>
        <v>0</v>
      </c>
      <c r="BN56" s="39">
        <f t="shared" si="19"/>
        <v>65000000</v>
      </c>
      <c r="BO56" s="39">
        <f aca="true" t="shared" si="20" ref="BO56:BW56">+BO24+BO32+BO39+BO46+BO50+BO55</f>
        <v>0</v>
      </c>
      <c r="BP56" s="39">
        <f t="shared" si="20"/>
        <v>0</v>
      </c>
      <c r="BQ56" s="39">
        <f t="shared" si="20"/>
        <v>82282582.28</v>
      </c>
      <c r="BR56" s="39">
        <f t="shared" si="20"/>
        <v>0</v>
      </c>
      <c r="BS56" s="39">
        <f t="shared" si="20"/>
        <v>0</v>
      </c>
      <c r="BT56" s="39"/>
      <c r="BU56" s="39">
        <f>+BU11+BU24+BU32+BU39+BU46+BU50+BU55</f>
        <v>489930993.12</v>
      </c>
      <c r="BV56" s="39">
        <f t="shared" si="20"/>
        <v>0</v>
      </c>
      <c r="BW56" s="39">
        <f t="shared" si="20"/>
        <v>0</v>
      </c>
    </row>
  </sheetData>
  <sheetProtection/>
  <mergeCells count="75">
    <mergeCell ref="A1:B1"/>
    <mergeCell ref="C2:F2"/>
    <mergeCell ref="B6:B7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T7"/>
    <mergeCell ref="BU6:BW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AD8:AE8"/>
    <mergeCell ref="AG8:AH8"/>
    <mergeCell ref="AJ8:AK8"/>
    <mergeCell ref="AM8:AN8"/>
    <mergeCell ref="AP8:AQ8"/>
    <mergeCell ref="AS8:AT8"/>
    <mergeCell ref="AV8:AW8"/>
    <mergeCell ref="AY8:AZ8"/>
    <mergeCell ref="BB8:BC8"/>
    <mergeCell ref="BE8:BF8"/>
    <mergeCell ref="BH8:BI8"/>
    <mergeCell ref="BK8:BL8"/>
    <mergeCell ref="BN8:BO8"/>
    <mergeCell ref="BQ8:BR8"/>
    <mergeCell ref="BU8:BV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C8" sqref="C8:E8"/>
    </sheetView>
  </sheetViews>
  <sheetFormatPr defaultColWidth="9.140625" defaultRowHeight="12.75"/>
  <cols>
    <col min="1" max="1" width="4.00390625" style="0" bestFit="1" customWidth="1"/>
    <col min="2" max="2" width="46.28125" style="0" bestFit="1" customWidth="1"/>
    <col min="3" max="3" width="31.28125" style="0" bestFit="1" customWidth="1"/>
    <col min="4" max="4" width="11.421875" style="0" customWidth="1"/>
    <col min="5" max="5" width="11.8515625" style="0" customWidth="1"/>
    <col min="6" max="6" width="10.8515625" style="0" customWidth="1"/>
    <col min="7" max="7" width="10.421875" style="0" bestFit="1" customWidth="1"/>
    <col min="8" max="8" width="5.7109375" style="0" bestFit="1" customWidth="1"/>
    <col min="9" max="9" width="13.28125" style="0" bestFit="1" customWidth="1"/>
    <col min="10" max="10" width="10.421875" style="0" bestFit="1" customWidth="1"/>
    <col min="11" max="11" width="5.7109375" style="0" bestFit="1" customWidth="1"/>
    <col min="12" max="12" width="13.28125" style="0" bestFit="1" customWidth="1"/>
    <col min="13" max="13" width="10.421875" style="0" bestFit="1" customWidth="1"/>
    <col min="14" max="14" width="5.7109375" style="0" bestFit="1" customWidth="1"/>
    <col min="15" max="15" width="13.28125" style="0" bestFit="1" customWidth="1"/>
    <col min="16" max="16" width="10.421875" style="0" bestFit="1" customWidth="1"/>
    <col min="17" max="17" width="5.7109375" style="0" bestFit="1" customWidth="1"/>
    <col min="18" max="18" width="13.28125" style="0" bestFit="1" customWidth="1"/>
    <col min="19" max="19" width="10.421875" style="0" bestFit="1" customWidth="1"/>
    <col min="20" max="20" width="5.7109375" style="0" bestFit="1" customWidth="1"/>
    <col min="21" max="21" width="11.57421875" style="0" bestFit="1" customWidth="1"/>
    <col min="22" max="22" width="10.421875" style="0" bestFit="1" customWidth="1"/>
    <col min="23" max="23" width="5.7109375" style="0" bestFit="1" customWidth="1"/>
    <col min="24" max="24" width="14.28125" style="0" bestFit="1" customWidth="1"/>
    <col min="25" max="25" width="10.421875" style="0" bestFit="1" customWidth="1"/>
    <col min="26" max="26" width="5.7109375" style="0" bestFit="1" customWidth="1"/>
    <col min="27" max="27" width="14.28125" style="0" bestFit="1" customWidth="1"/>
    <col min="28" max="28" width="10.421875" style="0" bestFit="1" customWidth="1"/>
    <col min="29" max="29" width="5.7109375" style="0" bestFit="1" customWidth="1"/>
    <col min="30" max="30" width="14.28125" style="0" bestFit="1" customWidth="1"/>
    <col min="31" max="31" width="10.421875" style="0" bestFit="1" customWidth="1"/>
    <col min="32" max="32" width="5.7109375" style="0" bestFit="1" customWidth="1"/>
    <col min="33" max="33" width="11.57421875" style="0" bestFit="1" customWidth="1"/>
    <col min="34" max="34" width="10.421875" style="0" bestFit="1" customWidth="1"/>
    <col min="35" max="35" width="5.7109375" style="0" bestFit="1" customWidth="1"/>
    <col min="36" max="36" width="14.28125" style="0" bestFit="1" customWidth="1"/>
    <col min="37" max="37" width="10.421875" style="0" bestFit="1" customWidth="1"/>
    <col min="38" max="38" width="5.7109375" style="0" bestFit="1" customWidth="1"/>
    <col min="39" max="39" width="5.140625" style="0" bestFit="1" customWidth="1"/>
    <col min="40" max="40" width="10.421875" style="0" bestFit="1" customWidth="1"/>
    <col min="41" max="41" width="5.7109375" style="0" bestFit="1" customWidth="1"/>
    <col min="42" max="42" width="11.57421875" style="0" bestFit="1" customWidth="1"/>
    <col min="43" max="43" width="10.421875" style="0" bestFit="1" customWidth="1"/>
    <col min="44" max="44" width="5.7109375" style="0" bestFit="1" customWidth="1"/>
    <col min="45" max="45" width="5.140625" style="0" bestFit="1" customWidth="1"/>
    <col min="46" max="46" width="10.421875" style="0" bestFit="1" customWidth="1"/>
    <col min="47" max="47" width="5.7109375" style="0" bestFit="1" customWidth="1"/>
    <col min="48" max="48" width="9.57421875" style="0" bestFit="1" customWidth="1"/>
    <col min="49" max="49" width="10.421875" style="0" bestFit="1" customWidth="1"/>
    <col min="50" max="50" width="5.7109375" style="0" bestFit="1" customWidth="1"/>
    <col min="51" max="51" width="5.140625" style="0" bestFit="1" customWidth="1"/>
    <col min="52" max="52" width="10.421875" style="0" bestFit="1" customWidth="1"/>
    <col min="53" max="53" width="5.7109375" style="0" bestFit="1" customWidth="1"/>
    <col min="54" max="54" width="5.140625" style="0" bestFit="1" customWidth="1"/>
    <col min="55" max="55" width="10.421875" style="0" bestFit="1" customWidth="1"/>
    <col min="56" max="56" width="5.7109375" style="0" bestFit="1" customWidth="1"/>
    <col min="57" max="57" width="5.140625" style="0" bestFit="1" customWidth="1"/>
    <col min="58" max="58" width="10.421875" style="0" bestFit="1" customWidth="1"/>
    <col min="59" max="59" width="5.7109375" style="0" bestFit="1" customWidth="1"/>
    <col min="60" max="60" width="14.28125" style="0" bestFit="1" customWidth="1"/>
    <col min="61" max="61" width="10.421875" style="0" bestFit="1" customWidth="1"/>
    <col min="62" max="62" width="5.7109375" style="0" bestFit="1" customWidth="1"/>
    <col min="63" max="63" width="14.28125" style="0" bestFit="1" customWidth="1"/>
    <col min="64" max="64" width="10.421875" style="0" bestFit="1" customWidth="1"/>
    <col min="65" max="65" width="5.7109375" style="0" bestFit="1" customWidth="1"/>
    <col min="66" max="66" width="14.28125" style="0" bestFit="1" customWidth="1"/>
    <col min="67" max="67" width="10.421875" style="0" bestFit="1" customWidth="1"/>
    <col min="68" max="68" width="5.7109375" style="0" bestFit="1" customWidth="1"/>
    <col min="69" max="69" width="14.28125" style="0" bestFit="1" customWidth="1"/>
    <col min="70" max="70" width="10.421875" style="0" bestFit="1" customWidth="1"/>
    <col min="71" max="71" width="5.7109375" style="0" bestFit="1" customWidth="1"/>
    <col min="72" max="72" width="14.00390625" style="0" bestFit="1" customWidth="1"/>
    <col min="73" max="73" width="15.28125" style="0" bestFit="1" customWidth="1"/>
    <col min="74" max="74" width="10.421875" style="0" bestFit="1" customWidth="1"/>
    <col min="75" max="75" width="5.7109375" style="0" bestFit="1" customWidth="1"/>
  </cols>
  <sheetData>
    <row r="1" spans="1:4" ht="40.5" customHeight="1">
      <c r="A1" s="103" t="s">
        <v>134</v>
      </c>
      <c r="B1" s="103"/>
      <c r="C1" s="104"/>
      <c r="D1" s="104"/>
    </row>
    <row r="3" spans="3:6" ht="12">
      <c r="C3" s="78" t="s">
        <v>6</v>
      </c>
      <c r="D3" s="78"/>
      <c r="E3" s="78"/>
      <c r="F3" s="78"/>
    </row>
    <row r="4" ht="18">
      <c r="B4" s="3" t="s">
        <v>132</v>
      </c>
    </row>
    <row r="5" spans="2:7" ht="18">
      <c r="B5" s="40"/>
      <c r="C5" s="40" t="s">
        <v>131</v>
      </c>
      <c r="D5" s="3">
        <f>'[1]Entrate'!C5</f>
        <v>2025</v>
      </c>
      <c r="G5" s="3"/>
    </row>
    <row r="6" spans="2:7" ht="18">
      <c r="B6" s="3"/>
      <c r="G6" s="3"/>
    </row>
    <row r="7" spans="1:75" ht="12">
      <c r="A7" s="76"/>
      <c r="B7" s="94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96" t="s">
        <v>129</v>
      </c>
      <c r="BU7" s="98" t="s">
        <v>130</v>
      </c>
      <c r="BV7" s="93"/>
      <c r="BW7" s="99"/>
    </row>
    <row r="8" spans="1:75" s="23" customFormat="1" ht="12.75">
      <c r="A8" s="24"/>
      <c r="B8" s="95"/>
      <c r="C8" s="93" t="s">
        <v>67</v>
      </c>
      <c r="D8" s="93"/>
      <c r="E8" s="91"/>
      <c r="F8" s="90" t="s">
        <v>68</v>
      </c>
      <c r="G8" s="91"/>
      <c r="H8" s="92"/>
      <c r="I8" s="85" t="s">
        <v>69</v>
      </c>
      <c r="J8" s="86"/>
      <c r="K8" s="87"/>
      <c r="L8" s="88" t="s">
        <v>70</v>
      </c>
      <c r="M8" s="89"/>
      <c r="N8" s="87"/>
      <c r="O8" s="88" t="s">
        <v>71</v>
      </c>
      <c r="P8" s="89"/>
      <c r="Q8" s="87"/>
      <c r="R8" s="93" t="s">
        <v>133</v>
      </c>
      <c r="S8" s="93"/>
      <c r="T8" s="91"/>
      <c r="U8" s="90" t="s">
        <v>112</v>
      </c>
      <c r="V8" s="91"/>
      <c r="W8" s="92"/>
      <c r="X8" s="85" t="s">
        <v>113</v>
      </c>
      <c r="Y8" s="86"/>
      <c r="Z8" s="87"/>
      <c r="AA8" s="88" t="s">
        <v>114</v>
      </c>
      <c r="AB8" s="89"/>
      <c r="AC8" s="87"/>
      <c r="AD8" s="88" t="s">
        <v>115</v>
      </c>
      <c r="AE8" s="89"/>
      <c r="AF8" s="87"/>
      <c r="AG8" s="93" t="s">
        <v>116</v>
      </c>
      <c r="AH8" s="93"/>
      <c r="AI8" s="91"/>
      <c r="AJ8" s="90" t="s">
        <v>117</v>
      </c>
      <c r="AK8" s="91"/>
      <c r="AL8" s="92"/>
      <c r="AM8" s="85" t="s">
        <v>118</v>
      </c>
      <c r="AN8" s="86"/>
      <c r="AO8" s="87"/>
      <c r="AP8" s="88" t="s">
        <v>119</v>
      </c>
      <c r="AQ8" s="89"/>
      <c r="AR8" s="87"/>
      <c r="AS8" s="88" t="s">
        <v>120</v>
      </c>
      <c r="AT8" s="89"/>
      <c r="AU8" s="87"/>
      <c r="AV8" s="93" t="s">
        <v>121</v>
      </c>
      <c r="AW8" s="93"/>
      <c r="AX8" s="91"/>
      <c r="AY8" s="90" t="s">
        <v>122</v>
      </c>
      <c r="AZ8" s="91"/>
      <c r="BA8" s="92"/>
      <c r="BB8" s="85" t="s">
        <v>123</v>
      </c>
      <c r="BC8" s="86"/>
      <c r="BD8" s="87"/>
      <c r="BE8" s="88" t="s">
        <v>124</v>
      </c>
      <c r="BF8" s="89"/>
      <c r="BG8" s="87"/>
      <c r="BH8" s="88" t="s">
        <v>125</v>
      </c>
      <c r="BI8" s="89"/>
      <c r="BJ8" s="87"/>
      <c r="BK8" s="93" t="s">
        <v>126</v>
      </c>
      <c r="BL8" s="93"/>
      <c r="BM8" s="91"/>
      <c r="BN8" s="90" t="s">
        <v>127</v>
      </c>
      <c r="BO8" s="91"/>
      <c r="BP8" s="92"/>
      <c r="BQ8" s="85" t="s">
        <v>128</v>
      </c>
      <c r="BR8" s="86"/>
      <c r="BS8" s="89"/>
      <c r="BT8" s="97"/>
      <c r="BU8" s="100"/>
      <c r="BV8" s="101"/>
      <c r="BW8" s="102"/>
    </row>
    <row r="9" spans="1:75" s="23" customFormat="1" ht="12.75">
      <c r="A9" s="24"/>
      <c r="B9" s="61"/>
      <c r="C9" s="79" t="s">
        <v>4</v>
      </c>
      <c r="D9" s="80"/>
      <c r="E9" s="62" t="s">
        <v>5</v>
      </c>
      <c r="F9" s="79" t="s">
        <v>4</v>
      </c>
      <c r="G9" s="80"/>
      <c r="H9" s="69" t="s">
        <v>5</v>
      </c>
      <c r="I9" s="79" t="s">
        <v>4</v>
      </c>
      <c r="J9" s="80"/>
      <c r="K9" s="25" t="s">
        <v>5</v>
      </c>
      <c r="L9" s="79" t="s">
        <v>4</v>
      </c>
      <c r="M9" s="80"/>
      <c r="N9" s="25" t="s">
        <v>5</v>
      </c>
      <c r="O9" s="79" t="s">
        <v>4</v>
      </c>
      <c r="P9" s="80"/>
      <c r="Q9" s="25" t="s">
        <v>5</v>
      </c>
      <c r="R9" s="84" t="s">
        <v>4</v>
      </c>
      <c r="S9" s="80"/>
      <c r="T9" s="62" t="s">
        <v>5</v>
      </c>
      <c r="U9" s="79" t="s">
        <v>4</v>
      </c>
      <c r="V9" s="80"/>
      <c r="W9" s="69" t="s">
        <v>5</v>
      </c>
      <c r="X9" s="79" t="s">
        <v>4</v>
      </c>
      <c r="Y9" s="80"/>
      <c r="Z9" s="25" t="s">
        <v>5</v>
      </c>
      <c r="AA9" s="79" t="s">
        <v>4</v>
      </c>
      <c r="AB9" s="80"/>
      <c r="AC9" s="25" t="s">
        <v>5</v>
      </c>
      <c r="AD9" s="79" t="s">
        <v>4</v>
      </c>
      <c r="AE9" s="80"/>
      <c r="AF9" s="25" t="s">
        <v>5</v>
      </c>
      <c r="AG9" s="84" t="s">
        <v>4</v>
      </c>
      <c r="AH9" s="80"/>
      <c r="AI9" s="62" t="s">
        <v>5</v>
      </c>
      <c r="AJ9" s="79" t="s">
        <v>4</v>
      </c>
      <c r="AK9" s="80"/>
      <c r="AL9" s="69" t="s">
        <v>5</v>
      </c>
      <c r="AM9" s="79" t="s">
        <v>4</v>
      </c>
      <c r="AN9" s="80"/>
      <c r="AO9" s="25" t="s">
        <v>5</v>
      </c>
      <c r="AP9" s="79" t="s">
        <v>4</v>
      </c>
      <c r="AQ9" s="80"/>
      <c r="AR9" s="25" t="s">
        <v>5</v>
      </c>
      <c r="AS9" s="79" t="s">
        <v>4</v>
      </c>
      <c r="AT9" s="80"/>
      <c r="AU9" s="25" t="s">
        <v>5</v>
      </c>
      <c r="AV9" s="84" t="s">
        <v>4</v>
      </c>
      <c r="AW9" s="80"/>
      <c r="AX9" s="62" t="s">
        <v>5</v>
      </c>
      <c r="AY9" s="79" t="s">
        <v>4</v>
      </c>
      <c r="AZ9" s="80"/>
      <c r="BA9" s="69" t="s">
        <v>5</v>
      </c>
      <c r="BB9" s="79" t="s">
        <v>4</v>
      </c>
      <c r="BC9" s="80"/>
      <c r="BD9" s="25" t="s">
        <v>5</v>
      </c>
      <c r="BE9" s="79" t="s">
        <v>4</v>
      </c>
      <c r="BF9" s="80"/>
      <c r="BG9" s="25" t="s">
        <v>5</v>
      </c>
      <c r="BH9" s="79" t="s">
        <v>4</v>
      </c>
      <c r="BI9" s="80"/>
      <c r="BJ9" s="25" t="s">
        <v>5</v>
      </c>
      <c r="BK9" s="84" t="s">
        <v>4</v>
      </c>
      <c r="BL9" s="80"/>
      <c r="BM9" s="62" t="s">
        <v>5</v>
      </c>
      <c r="BN9" s="79" t="s">
        <v>4</v>
      </c>
      <c r="BO9" s="80"/>
      <c r="BP9" s="69" t="s">
        <v>5</v>
      </c>
      <c r="BQ9" s="79" t="s">
        <v>4</v>
      </c>
      <c r="BR9" s="80"/>
      <c r="BS9" s="25" t="s">
        <v>5</v>
      </c>
      <c r="BT9" s="77" t="s">
        <v>4</v>
      </c>
      <c r="BU9" s="79" t="s">
        <v>4</v>
      </c>
      <c r="BV9" s="80"/>
      <c r="BW9" s="25" t="s">
        <v>5</v>
      </c>
    </row>
    <row r="10" spans="1:75" s="23" customFormat="1" ht="39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2.75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2.75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18635300.82</v>
      </c>
      <c r="BU12" s="28">
        <v>0</v>
      </c>
      <c r="BV12" s="28"/>
      <c r="BW12" s="28"/>
    </row>
    <row r="13" spans="1:75" s="2" customFormat="1" ht="12.75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4.25">
      <c r="A15" s="27">
        <v>101</v>
      </c>
      <c r="B15" s="29" t="s">
        <v>75</v>
      </c>
      <c r="C15" s="30">
        <v>17562946.01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5580821.59</v>
      </c>
      <c r="J15" s="30">
        <v>0</v>
      </c>
      <c r="K15" s="30">
        <v>0</v>
      </c>
      <c r="L15" s="30">
        <v>1288241.4</v>
      </c>
      <c r="M15" s="30">
        <v>0</v>
      </c>
      <c r="N15" s="30">
        <v>0</v>
      </c>
      <c r="O15" s="30">
        <v>615842.35</v>
      </c>
      <c r="P15" s="30">
        <v>0</v>
      </c>
      <c r="Q15" s="30">
        <v>0</v>
      </c>
      <c r="R15" s="30">
        <v>157934.48</v>
      </c>
      <c r="S15" s="30">
        <v>0</v>
      </c>
      <c r="T15" s="30">
        <v>0</v>
      </c>
      <c r="U15" s="30">
        <v>228437.38</v>
      </c>
      <c r="V15" s="30">
        <v>0</v>
      </c>
      <c r="W15" s="30">
        <v>0</v>
      </c>
      <c r="X15" s="30">
        <v>1316168.45</v>
      </c>
      <c r="Y15" s="30">
        <v>0</v>
      </c>
      <c r="Z15" s="30">
        <v>0</v>
      </c>
      <c r="AA15" s="30">
        <v>2770803.37</v>
      </c>
      <c r="AB15" s="30">
        <v>0</v>
      </c>
      <c r="AC15" s="30">
        <v>0</v>
      </c>
      <c r="AD15" s="30">
        <v>282330.65</v>
      </c>
      <c r="AE15" s="30">
        <v>0</v>
      </c>
      <c r="AF15" s="30">
        <v>0</v>
      </c>
      <c r="AG15" s="30">
        <v>45435.8</v>
      </c>
      <c r="AH15" s="30">
        <v>0</v>
      </c>
      <c r="AI15" s="30">
        <v>0</v>
      </c>
      <c r="AJ15" s="30">
        <v>2580977.15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782347.73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33212286.36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4.25">
      <c r="A16" s="27">
        <f>A15+1</f>
        <v>102</v>
      </c>
      <c r="B16" s="29" t="s">
        <v>76</v>
      </c>
      <c r="C16" s="30">
        <v>1416872.37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326903.65</v>
      </c>
      <c r="J16" s="30">
        <v>0</v>
      </c>
      <c r="K16" s="30">
        <v>0</v>
      </c>
      <c r="L16" s="30">
        <v>81595.82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13677.08</v>
      </c>
      <c r="V16" s="30">
        <v>0</v>
      </c>
      <c r="W16" s="30">
        <v>0</v>
      </c>
      <c r="X16" s="30">
        <v>77521.57</v>
      </c>
      <c r="Y16" s="30">
        <v>0</v>
      </c>
      <c r="Z16" s="30">
        <v>0</v>
      </c>
      <c r="AA16" s="30">
        <v>105900.63</v>
      </c>
      <c r="AB16" s="30">
        <v>0</v>
      </c>
      <c r="AC16" s="30">
        <v>0</v>
      </c>
      <c r="AD16" s="30">
        <v>16752.19</v>
      </c>
      <c r="AE16" s="30">
        <v>0</v>
      </c>
      <c r="AF16" s="30">
        <v>0</v>
      </c>
      <c r="AG16" s="30">
        <v>3049.86</v>
      </c>
      <c r="AH16" s="30">
        <v>0</v>
      </c>
      <c r="AI16" s="30">
        <v>0</v>
      </c>
      <c r="AJ16" s="30">
        <v>167097.02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53952.85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2263323.04</v>
      </c>
      <c r="BV16" s="31">
        <f t="shared" si="0"/>
        <v>0</v>
      </c>
      <c r="BW16" s="31">
        <f t="shared" si="0"/>
        <v>0</v>
      </c>
    </row>
    <row r="17" spans="1:75" ht="14.25">
      <c r="A17" s="27">
        <f aca="true" t="shared" si="2" ref="A17:A24">A16+1</f>
        <v>103</v>
      </c>
      <c r="B17" s="29" t="s">
        <v>77</v>
      </c>
      <c r="C17" s="30">
        <v>13942673.07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974900</v>
      </c>
      <c r="J17" s="30">
        <v>0</v>
      </c>
      <c r="K17" s="30">
        <v>0</v>
      </c>
      <c r="L17" s="30">
        <v>3947748.44</v>
      </c>
      <c r="M17" s="30">
        <v>0</v>
      </c>
      <c r="N17" s="30">
        <v>0</v>
      </c>
      <c r="O17" s="30">
        <v>278820</v>
      </c>
      <c r="P17" s="30">
        <v>0</v>
      </c>
      <c r="Q17" s="30">
        <v>0</v>
      </c>
      <c r="R17" s="30">
        <v>397700</v>
      </c>
      <c r="S17" s="30">
        <v>0</v>
      </c>
      <c r="T17" s="30">
        <v>0</v>
      </c>
      <c r="U17" s="30">
        <v>203800</v>
      </c>
      <c r="V17" s="30">
        <v>0</v>
      </c>
      <c r="W17" s="30">
        <v>0</v>
      </c>
      <c r="X17" s="30">
        <v>274810</v>
      </c>
      <c r="Y17" s="30">
        <v>0</v>
      </c>
      <c r="Z17" s="30">
        <v>0</v>
      </c>
      <c r="AA17" s="30">
        <v>54978465.87</v>
      </c>
      <c r="AB17" s="30">
        <v>0</v>
      </c>
      <c r="AC17" s="30">
        <v>0</v>
      </c>
      <c r="AD17" s="30">
        <v>2553287</v>
      </c>
      <c r="AE17" s="30">
        <v>0</v>
      </c>
      <c r="AF17" s="30">
        <v>0</v>
      </c>
      <c r="AG17" s="30">
        <v>82000</v>
      </c>
      <c r="AH17" s="30">
        <v>0</v>
      </c>
      <c r="AI17" s="30">
        <v>0</v>
      </c>
      <c r="AJ17" s="30">
        <v>11012458.82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60950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1000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88708613.19999999</v>
      </c>
      <c r="BV17" s="31">
        <f t="shared" si="0"/>
        <v>0</v>
      </c>
      <c r="BW17" s="31">
        <f t="shared" si="0"/>
        <v>0</v>
      </c>
    </row>
    <row r="18" spans="1:75" ht="14.25">
      <c r="A18" s="27">
        <f t="shared" si="2"/>
        <v>104</v>
      </c>
      <c r="B18" s="29" t="s">
        <v>23</v>
      </c>
      <c r="C18" s="30">
        <v>45442.88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12000</v>
      </c>
      <c r="J18" s="30">
        <v>0</v>
      </c>
      <c r="K18" s="30">
        <v>0</v>
      </c>
      <c r="L18" s="30">
        <v>1240000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500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10355752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215636.82</v>
      </c>
      <c r="AH18" s="30">
        <v>0</v>
      </c>
      <c r="AI18" s="30">
        <v>0</v>
      </c>
      <c r="AJ18" s="30">
        <v>4890337.96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2000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16761669.66</v>
      </c>
      <c r="BV18" s="31">
        <f t="shared" si="0"/>
        <v>0</v>
      </c>
      <c r="BW18" s="31">
        <f t="shared" si="0"/>
        <v>0</v>
      </c>
    </row>
    <row r="19" spans="1:75" ht="14.2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107</v>
      </c>
      <c r="B21" s="29" t="s">
        <v>80</v>
      </c>
      <c r="C21" s="30">
        <v>50000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8702814.75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8752814.75</v>
      </c>
      <c r="BV21" s="31">
        <f t="shared" si="0"/>
        <v>0</v>
      </c>
      <c r="BW21" s="31">
        <f t="shared" si="0"/>
        <v>0</v>
      </c>
    </row>
    <row r="22" spans="1:75" ht="14.2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109</v>
      </c>
      <c r="B23" s="29" t="s">
        <v>82</v>
      </c>
      <c r="C23" s="30">
        <v>379025.28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32000</v>
      </c>
      <c r="J23" s="30">
        <v>0</v>
      </c>
      <c r="K23" s="30">
        <v>0</v>
      </c>
      <c r="L23" s="30">
        <v>2000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300</v>
      </c>
      <c r="V23" s="30">
        <v>0</v>
      </c>
      <c r="W23" s="30">
        <v>0</v>
      </c>
      <c r="X23" s="30">
        <v>5000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1000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500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419825.28</v>
      </c>
      <c r="BV23" s="31">
        <f t="shared" si="0"/>
        <v>0</v>
      </c>
      <c r="BW23" s="31">
        <f t="shared" si="0"/>
        <v>0</v>
      </c>
    </row>
    <row r="24" spans="1:75" ht="14.25">
      <c r="A24" s="27">
        <f t="shared" si="2"/>
        <v>110</v>
      </c>
      <c r="B24" s="29" t="s">
        <v>83</v>
      </c>
      <c r="C24" s="30">
        <v>1913000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40600</v>
      </c>
      <c r="J24" s="30">
        <v>0</v>
      </c>
      <c r="K24" s="30">
        <v>0</v>
      </c>
      <c r="L24" s="30">
        <v>7000</v>
      </c>
      <c r="M24" s="30">
        <v>0</v>
      </c>
      <c r="N24" s="30">
        <v>0</v>
      </c>
      <c r="O24" s="30">
        <v>9500</v>
      </c>
      <c r="P24" s="30">
        <v>0</v>
      </c>
      <c r="Q24" s="30">
        <v>0</v>
      </c>
      <c r="R24" s="30">
        <v>25000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10000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12600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2000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33965041.2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35984741.2</v>
      </c>
      <c r="BV24" s="31">
        <f t="shared" si="0"/>
        <v>0</v>
      </c>
      <c r="BW24" s="31">
        <f t="shared" si="0"/>
        <v>0</v>
      </c>
    </row>
    <row r="25" spans="1:75" s="34" customFormat="1" ht="15" thickBot="1">
      <c r="A25" s="72">
        <v>100</v>
      </c>
      <c r="B25" s="32" t="s">
        <v>84</v>
      </c>
      <c r="C25" s="33">
        <f aca="true" t="shared" si="3" ref="C25:BN25">SUM(C15:C24)</f>
        <v>35309959.61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6967225.24</v>
      </c>
      <c r="J25" s="33">
        <f t="shared" si="3"/>
        <v>0</v>
      </c>
      <c r="K25" s="33">
        <f t="shared" si="3"/>
        <v>0</v>
      </c>
      <c r="L25" s="33">
        <f t="shared" si="3"/>
        <v>6566585.66</v>
      </c>
      <c r="M25" s="33">
        <f t="shared" si="3"/>
        <v>0</v>
      </c>
      <c r="N25" s="33">
        <f t="shared" si="3"/>
        <v>0</v>
      </c>
      <c r="O25" s="33">
        <f t="shared" si="3"/>
        <v>904162.35</v>
      </c>
      <c r="P25" s="33">
        <f t="shared" si="3"/>
        <v>0</v>
      </c>
      <c r="Q25" s="33">
        <f t="shared" si="3"/>
        <v>0</v>
      </c>
      <c r="R25" s="33">
        <f t="shared" si="3"/>
        <v>580634.48</v>
      </c>
      <c r="S25" s="33">
        <f t="shared" si="3"/>
        <v>0</v>
      </c>
      <c r="T25" s="33">
        <f t="shared" si="3"/>
        <v>0</v>
      </c>
      <c r="U25" s="33">
        <f t="shared" si="3"/>
        <v>446714.45999999996</v>
      </c>
      <c r="V25" s="33">
        <f t="shared" si="3"/>
        <v>0</v>
      </c>
      <c r="W25" s="33">
        <f t="shared" si="3"/>
        <v>0</v>
      </c>
      <c r="X25" s="33">
        <f t="shared" si="3"/>
        <v>1683500.02</v>
      </c>
      <c r="Y25" s="33">
        <f t="shared" si="3"/>
        <v>0</v>
      </c>
      <c r="Z25" s="33">
        <f t="shared" si="3"/>
        <v>0</v>
      </c>
      <c r="AA25" s="33">
        <f t="shared" si="3"/>
        <v>68210921.87</v>
      </c>
      <c r="AB25" s="33">
        <f t="shared" si="3"/>
        <v>0</v>
      </c>
      <c r="AC25" s="33">
        <f t="shared" si="3"/>
        <v>0</v>
      </c>
      <c r="AD25" s="33">
        <f t="shared" si="3"/>
        <v>2852369.84</v>
      </c>
      <c r="AE25" s="33">
        <f t="shared" si="3"/>
        <v>0</v>
      </c>
      <c r="AF25" s="33">
        <f t="shared" si="3"/>
        <v>0</v>
      </c>
      <c r="AG25" s="33">
        <f t="shared" si="3"/>
        <v>346122.48</v>
      </c>
      <c r="AH25" s="33">
        <f t="shared" si="3"/>
        <v>0</v>
      </c>
      <c r="AI25" s="33">
        <f t="shared" si="3"/>
        <v>0</v>
      </c>
      <c r="AJ25" s="33">
        <f t="shared" si="3"/>
        <v>18664470.95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901750.58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1000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33965041.2</v>
      </c>
      <c r="BI25" s="33">
        <f t="shared" si="3"/>
        <v>0</v>
      </c>
      <c r="BJ25" s="33">
        <f t="shared" si="3"/>
        <v>0</v>
      </c>
      <c r="BK25" s="33">
        <f t="shared" si="3"/>
        <v>8702814.75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186103273.49</v>
      </c>
      <c r="BV25" s="33">
        <f t="shared" si="4"/>
        <v>0</v>
      </c>
      <c r="BW25" s="33">
        <f t="shared" si="4"/>
        <v>0</v>
      </c>
    </row>
    <row r="26" spans="1:75" ht="12.7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4.2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4.25">
      <c r="A29" s="27">
        <f>A28+1</f>
        <v>202</v>
      </c>
      <c r="B29" s="29" t="s">
        <v>87</v>
      </c>
      <c r="C29" s="30">
        <v>21275091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25000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3372288.5</v>
      </c>
      <c r="P29" s="30">
        <v>0</v>
      </c>
      <c r="Q29" s="30">
        <v>0</v>
      </c>
      <c r="R29" s="30">
        <v>550000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37112846.91</v>
      </c>
      <c r="Y29" s="30">
        <v>0</v>
      </c>
      <c r="Z29" s="30">
        <v>0</v>
      </c>
      <c r="AA29" s="30">
        <v>10800000</v>
      </c>
      <c r="AB29" s="30">
        <v>0</v>
      </c>
      <c r="AC29" s="30">
        <v>0</v>
      </c>
      <c r="AD29" s="30">
        <v>17476121.34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1336370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91947717.75</v>
      </c>
      <c r="BV29" s="31">
        <f t="shared" si="5"/>
        <v>0</v>
      </c>
      <c r="BW29" s="31">
        <f t="shared" si="5"/>
        <v>0</v>
      </c>
    </row>
    <row r="30" spans="1:75" ht="14.2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190000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190000</v>
      </c>
      <c r="BV30" s="31">
        <f t="shared" si="5"/>
        <v>0</v>
      </c>
      <c r="BW30" s="31">
        <f t="shared" si="5"/>
        <v>0</v>
      </c>
    </row>
    <row r="31" spans="1:75" ht="14.2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4.2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15000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10000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25000</v>
      </c>
      <c r="BV32" s="31">
        <f t="shared" si="5"/>
        <v>0</v>
      </c>
      <c r="BW32" s="31">
        <f t="shared" si="5"/>
        <v>0</v>
      </c>
    </row>
    <row r="33" spans="1:75" s="34" customFormat="1" ht="15" thickBot="1">
      <c r="A33" s="72">
        <v>200</v>
      </c>
      <c r="B33" s="32" t="s">
        <v>91</v>
      </c>
      <c r="C33" s="33">
        <f aca="true" t="shared" si="6" ref="C33:BN33">SUM(C28:C32)</f>
        <v>21275091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25000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3372288.5</v>
      </c>
      <c r="P33" s="33">
        <f t="shared" si="6"/>
        <v>0</v>
      </c>
      <c r="Q33" s="33">
        <f t="shared" si="6"/>
        <v>0</v>
      </c>
      <c r="R33" s="33">
        <f t="shared" si="6"/>
        <v>550000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37127846.91</v>
      </c>
      <c r="Y33" s="33">
        <f t="shared" si="6"/>
        <v>0</v>
      </c>
      <c r="Z33" s="33">
        <f t="shared" si="6"/>
        <v>0</v>
      </c>
      <c r="AA33" s="33">
        <f t="shared" si="6"/>
        <v>10800000</v>
      </c>
      <c r="AB33" s="33">
        <f t="shared" si="6"/>
        <v>0</v>
      </c>
      <c r="AC33" s="33">
        <f t="shared" si="6"/>
        <v>0</v>
      </c>
      <c r="AD33" s="33">
        <f t="shared" si="6"/>
        <v>17476121.34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1536370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92162717.75</v>
      </c>
      <c r="BV33" s="33">
        <f t="shared" si="7"/>
        <v>0</v>
      </c>
      <c r="BW33" s="33">
        <f t="shared" si="7"/>
        <v>0</v>
      </c>
    </row>
    <row r="34" spans="1:75" ht="12.7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4.2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4.2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4.2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2.7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4.2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31967756.43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31967756.43</v>
      </c>
      <c r="BV45" s="31">
        <f t="shared" si="11"/>
        <v>0</v>
      </c>
      <c r="BW45" s="31">
        <f t="shared" si="11"/>
        <v>0</v>
      </c>
    </row>
    <row r="46" spans="1:75" ht="14.2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31967756.43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31967756.43</v>
      </c>
      <c r="BV47" s="33">
        <f t="shared" si="13"/>
        <v>0</v>
      </c>
      <c r="BW47" s="33">
        <f t="shared" si="13"/>
        <v>0</v>
      </c>
    </row>
    <row r="48" spans="1:75" ht="12.7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4.2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65000000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65000000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65000000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65000000</v>
      </c>
      <c r="BV51" s="33">
        <f t="shared" si="15"/>
        <v>0</v>
      </c>
      <c r="BW51" s="33">
        <f t="shared" si="15"/>
        <v>0</v>
      </c>
    </row>
    <row r="52" spans="1:75" ht="12.7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4.2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80452582.28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80452582.28</v>
      </c>
      <c r="BV54" s="31">
        <f t="shared" si="16"/>
        <v>0</v>
      </c>
      <c r="BW54" s="31">
        <f t="shared" si="16"/>
        <v>0</v>
      </c>
    </row>
    <row r="55" spans="1:75" ht="14.2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1830000</v>
      </c>
      <c r="BR55" s="30">
        <v>0</v>
      </c>
      <c r="BS55" s="30">
        <v>0</v>
      </c>
      <c r="BT55" s="30"/>
      <c r="BU55" s="31">
        <f t="shared" si="16"/>
        <v>1830000</v>
      </c>
      <c r="BV55" s="31">
        <f t="shared" si="16"/>
        <v>0</v>
      </c>
      <c r="BW55" s="31">
        <f t="shared" si="16"/>
        <v>0</v>
      </c>
    </row>
    <row r="56" spans="1:75" s="34" customFormat="1" ht="1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82282582.28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82282582.28</v>
      </c>
      <c r="BV56" s="33">
        <f t="shared" si="18"/>
        <v>0</v>
      </c>
      <c r="BW56" s="33">
        <f t="shared" si="18"/>
        <v>0</v>
      </c>
    </row>
    <row r="57" spans="1:75" ht="15" thickBot="1" thickTop="1">
      <c r="A57" s="37"/>
      <c r="B57" s="38" t="s">
        <v>111</v>
      </c>
      <c r="C57" s="39">
        <f aca="true" t="shared" si="19" ref="C57:BN57">+C25+C33+C40+C47+C51+C56</f>
        <v>56585050.61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6992225.24</v>
      </c>
      <c r="J57" s="39">
        <f t="shared" si="19"/>
        <v>0</v>
      </c>
      <c r="K57" s="39">
        <f t="shared" si="19"/>
        <v>0</v>
      </c>
      <c r="L57" s="39">
        <f t="shared" si="19"/>
        <v>6566585.66</v>
      </c>
      <c r="M57" s="39">
        <f t="shared" si="19"/>
        <v>0</v>
      </c>
      <c r="N57" s="39">
        <f t="shared" si="19"/>
        <v>0</v>
      </c>
      <c r="O57" s="39">
        <f t="shared" si="19"/>
        <v>4276450.85</v>
      </c>
      <c r="P57" s="39">
        <f t="shared" si="19"/>
        <v>0</v>
      </c>
      <c r="Q57" s="39">
        <f t="shared" si="19"/>
        <v>0</v>
      </c>
      <c r="R57" s="39">
        <f t="shared" si="19"/>
        <v>1130634.48</v>
      </c>
      <c r="S57" s="39">
        <f t="shared" si="19"/>
        <v>0</v>
      </c>
      <c r="T57" s="39">
        <f t="shared" si="19"/>
        <v>0</v>
      </c>
      <c r="U57" s="39">
        <f t="shared" si="19"/>
        <v>446714.45999999996</v>
      </c>
      <c r="V57" s="39">
        <f t="shared" si="19"/>
        <v>0</v>
      </c>
      <c r="W57" s="39">
        <f t="shared" si="19"/>
        <v>0</v>
      </c>
      <c r="X57" s="39">
        <f t="shared" si="19"/>
        <v>38811346.93</v>
      </c>
      <c r="Y57" s="39">
        <f t="shared" si="19"/>
        <v>0</v>
      </c>
      <c r="Z57" s="39">
        <f t="shared" si="19"/>
        <v>0</v>
      </c>
      <c r="AA57" s="39">
        <f t="shared" si="19"/>
        <v>79010921.87</v>
      </c>
      <c r="AB57" s="39">
        <f t="shared" si="19"/>
        <v>0</v>
      </c>
      <c r="AC57" s="39">
        <f t="shared" si="19"/>
        <v>0</v>
      </c>
      <c r="AD57" s="39">
        <f t="shared" si="19"/>
        <v>20328491.18</v>
      </c>
      <c r="AE57" s="39">
        <f t="shared" si="19"/>
        <v>0</v>
      </c>
      <c r="AF57" s="39">
        <f t="shared" si="19"/>
        <v>0</v>
      </c>
      <c r="AG57" s="39">
        <f t="shared" si="19"/>
        <v>346122.48</v>
      </c>
      <c r="AH57" s="39">
        <f t="shared" si="19"/>
        <v>0</v>
      </c>
      <c r="AI57" s="39">
        <f t="shared" si="19"/>
        <v>0</v>
      </c>
      <c r="AJ57" s="39">
        <f t="shared" si="19"/>
        <v>20200840.95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901750.58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1000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33965041.2</v>
      </c>
      <c r="BI57" s="39">
        <f t="shared" si="19"/>
        <v>0</v>
      </c>
      <c r="BJ57" s="39">
        <f t="shared" si="19"/>
        <v>0</v>
      </c>
      <c r="BK57" s="39">
        <f t="shared" si="19"/>
        <v>40670571.18</v>
      </c>
      <c r="BL57" s="39">
        <f t="shared" si="19"/>
        <v>0</v>
      </c>
      <c r="BM57" s="39">
        <f t="shared" si="19"/>
        <v>0</v>
      </c>
      <c r="BN57" s="39">
        <f t="shared" si="19"/>
        <v>65000000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82282582.28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457516329.95000005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C3:F3"/>
    <mergeCell ref="B7:B8"/>
    <mergeCell ref="C7:E7"/>
    <mergeCell ref="F7:H7"/>
    <mergeCell ref="I7:K7"/>
    <mergeCell ref="A1:B1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AD9:AE9"/>
    <mergeCell ref="AG9:AH9"/>
    <mergeCell ref="AJ9:AK9"/>
    <mergeCell ref="AM9:AN9"/>
    <mergeCell ref="AP9:AQ9"/>
    <mergeCell ref="AS9:AT9"/>
    <mergeCell ref="AV9:AW9"/>
    <mergeCell ref="AY9:AZ9"/>
    <mergeCell ref="BU9:BV9"/>
    <mergeCell ref="BB9:BC9"/>
    <mergeCell ref="BE9:BF9"/>
    <mergeCell ref="BH9:BI9"/>
    <mergeCell ref="BK9:BL9"/>
    <mergeCell ref="BN9:BO9"/>
    <mergeCell ref="BQ9:BR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utente</cp:lastModifiedBy>
  <cp:lastPrinted>2015-03-02T13:25:41Z</cp:lastPrinted>
  <dcterms:created xsi:type="dcterms:W3CDTF">2000-01-20T08:39:24Z</dcterms:created>
  <dcterms:modified xsi:type="dcterms:W3CDTF">2023-08-11T09:08:51Z</dcterms:modified>
  <cp:category/>
  <cp:version/>
  <cp:contentType/>
  <cp:contentStatus/>
</cp:coreProperties>
</file>