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<sst xmlns="http://schemas.openxmlformats.org/spreadsheetml/2006/main" count="238" uniqueCount="139">
  <si>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</si>
  <si>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</si>
  <si>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</si>
  <si>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</si>
  <si>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</si>
  <si>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</si>
  <si>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</si>
  <si>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</si>
  <si>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</si>
  <si>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</si>
  <si>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</si>
  <si>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</si>
  <si>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</si>
  <si>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</si>
  <si>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</si>
  <si>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</si>
  <si>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</si>
  <si>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</si>
  <si>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</si>
  <si>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</si>
  <si>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</si>
  <si>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</si>
  <si>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</si>
  <si>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</si>
  <si>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</si>
  <si>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</si>
  <si>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</si>
  <si>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</si>
  <si>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</si>
  <si>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</si>
  <si>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</si>
  <si>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</si>
  <si>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</si>
  <si>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</si>
  <si>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</si>
  <si>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</si>
  <si>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</si>
  <si>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</si>
  <si>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</si>
  <si>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</si>
  <si>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</si>
  <si>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</si>
  <si>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</si>
  <si>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</si>
  <si>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</si>
  <si>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</si>
  <si>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</si>
  <si>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</si>
  <si>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</si>
  <si>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</si>
  <si>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</si>
  <si>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</si>
  <si>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</si>
  <si>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</si>
  <si>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</si>
  <si>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</si>
  <si>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</si>
  <si>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</si>
  <si>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</si>
  <si>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</si>
  <si>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</si>
  <si>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</si>
  <si>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</si>
  <si>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</si>
  <si>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</si>
  <si>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</si>
  <si>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</si>
  <si>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</si>
  <si>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</si>
  <si>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</si>
  <si>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</si>
  <si>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</si>
  <si>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</si>
  <si>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</si>
  <si>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</si>
  <si>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</si>
  <si>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</si>
  <si>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</si>
  <si>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</si>
  <si>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</si>
  <si>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</si>
  <si>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</si>
  <si>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</si>
  <si>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</si>
  <si>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</si>
  <si>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</si>
  <si>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</si>
  <si>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</si>
  <si>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</si>
  <si>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</si>
  <si>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</si>
  <si>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</si>
  <si>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</si>
  <si>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</si>
  <si>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</si>
  <si>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</si>
  <si>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</si>
  <si>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</si>
  <si>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</si>
  <si>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</si>
  <si>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</si>
  <si>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</si>
  <si>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</si>
  <si>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</si>
  <si>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</si>
  <si>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</si>
  <si>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</si>
  <si>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</si>
  <si>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</si>
  <si>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</si>
  <si>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</si>
  <si>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</si>
  <si>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</si>
  <si>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</si>
  <si>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</si>
  <si>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</si>
  <si>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</si>
  <si>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</si>
  <si>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</si>
  <si>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</si>
  <si>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</si>
  <si>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</si>
  <si>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</si>
  <si>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</si>
  <si>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</si>
  <si>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</si>
  <si>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</si>
  <si>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</si>
  <si>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</si>
  <si>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</si>
  <si>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</si>
  <si>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</si>
  <si>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</si>
  <si>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</si>
  <si>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</si>
  <si>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</si>
  <si>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</si>
  <si>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CITTA' DI REGGIO CALABRIA</t>
  </si>
  <si>
    <t>SETTORE FINANZE ED ECONOMATO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</si>
</sst>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view="pageLayout" zoomScaleNormal="75" workbookViewId="0" topLeftCell="A1">
      <selection activeCell="A2" sqref="A2:D2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133</v>
      </c>
      <c r="C5" s="40">
        <v>2022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2563808.52</v>
      </c>
      <c r="D8" s="45"/>
      <c r="E8" s="6"/>
      <c r="F8" s="6"/>
    </row>
    <row r="9" spans="1:6" ht="12.75">
      <c r="A9" s="42"/>
      <c r="B9" s="48" t="s">
        <v>10</v>
      </c>
      <c r="C9" s="7">
        <v>6043924.31</v>
      </c>
      <c r="D9" s="45"/>
      <c r="E9" s="6"/>
      <c r="F9" s="6"/>
    </row>
    <row r="10" spans="1:6" ht="12.75">
      <c r="A10" s="42"/>
      <c r="B10" s="48" t="s">
        <v>11</v>
      </c>
      <c r="C10" s="7">
        <v>22126743.41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73651810.32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102349897.96</v>
      </c>
      <c r="D14" s="7">
        <v>77438246.21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39082.66</v>
      </c>
      <c r="D17" s="7">
        <v>39082.66</v>
      </c>
      <c r="E17" s="8"/>
      <c r="F17" s="8"/>
    </row>
    <row r="18" spans="1:6" ht="12.75">
      <c r="A18" s="51">
        <v>10301</v>
      </c>
      <c r="B18" s="52" t="s">
        <v>19</v>
      </c>
      <c r="C18" s="7">
        <v>29678638.37</v>
      </c>
      <c r="D18" s="7">
        <v>30250092.2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132067618.99</v>
      </c>
      <c r="D20" s="11">
        <f>SUM(D14:D19)</f>
        <v>107727421.07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59784234.94</v>
      </c>
      <c r="D23" s="7">
        <v>59225838.01</v>
      </c>
      <c r="E23" s="8"/>
      <c r="F23" s="8"/>
    </row>
    <row r="24" spans="1:6" ht="12.75">
      <c r="A24" s="56">
        <v>20102</v>
      </c>
      <c r="B24" s="55" t="s">
        <v>25</v>
      </c>
      <c r="C24" s="7">
        <v>0</v>
      </c>
      <c r="D24" s="7">
        <v>210</v>
      </c>
      <c r="E24" s="8"/>
      <c r="F24" s="8"/>
    </row>
    <row r="25" spans="1:6" ht="12.75">
      <c r="A25" s="51">
        <v>20103</v>
      </c>
      <c r="B25" s="52" t="s">
        <v>26</v>
      </c>
      <c r="C25" s="7">
        <v>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10006497.85</v>
      </c>
      <c r="D27" s="7">
        <v>3860916.87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69790732.78999999</v>
      </c>
      <c r="D28" s="16">
        <f>SUM(D23:D27)</f>
        <v>63086964.879999995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37709717.43</v>
      </c>
      <c r="D31" s="7">
        <v>23290255.59</v>
      </c>
      <c r="E31" s="8"/>
      <c r="F31" s="8"/>
    </row>
    <row r="32" spans="1:6" ht="12.75">
      <c r="A32" s="56">
        <v>30200</v>
      </c>
      <c r="B32" s="55" t="s">
        <v>33</v>
      </c>
      <c r="C32" s="7">
        <v>8300883.41</v>
      </c>
      <c r="D32" s="7">
        <v>4344991.98</v>
      </c>
      <c r="E32" s="8"/>
      <c r="F32" s="8"/>
    </row>
    <row r="33" spans="1:6" ht="12.75">
      <c r="A33" s="56">
        <v>30300</v>
      </c>
      <c r="B33" s="55" t="s">
        <v>34</v>
      </c>
      <c r="C33" s="7">
        <v>708449.5</v>
      </c>
      <c r="D33" s="7">
        <v>739874.36</v>
      </c>
      <c r="E33" s="8"/>
      <c r="F33" s="8"/>
    </row>
    <row r="34" spans="1:6" ht="12.75">
      <c r="A34" s="56">
        <v>30400</v>
      </c>
      <c r="B34" s="55" t="s">
        <v>35</v>
      </c>
      <c r="C34" s="7">
        <v>120000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7791152.36</v>
      </c>
      <c r="D35" s="7">
        <v>9394711.72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54630202.7</v>
      </c>
      <c r="D36" s="11">
        <f>SUM(D31:D35)</f>
        <v>37769833.65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419992.7</v>
      </c>
      <c r="D39" s="7">
        <v>631489.12</v>
      </c>
      <c r="E39" s="8"/>
      <c r="F39" s="8"/>
    </row>
    <row r="40" spans="1:6" ht="12.75">
      <c r="A40" s="51">
        <v>40200</v>
      </c>
      <c r="B40" s="52" t="s">
        <v>41</v>
      </c>
      <c r="C40" s="7">
        <v>34599029.86</v>
      </c>
      <c r="D40" s="7">
        <v>27809406</v>
      </c>
      <c r="E40" s="8"/>
      <c r="F40" s="8"/>
    </row>
    <row r="41" spans="1:6" ht="12.75">
      <c r="A41" s="51">
        <v>40300</v>
      </c>
      <c r="B41" s="52" t="s">
        <v>42</v>
      </c>
      <c r="C41" s="7">
        <v>22185315.41</v>
      </c>
      <c r="D41" s="7">
        <v>22185315.41</v>
      </c>
      <c r="E41" s="8"/>
      <c r="F41" s="8"/>
    </row>
    <row r="42" spans="1:6" ht="12.75">
      <c r="A42" s="51">
        <v>40400</v>
      </c>
      <c r="B42" s="52" t="s">
        <v>43</v>
      </c>
      <c r="C42" s="7">
        <v>715662.08</v>
      </c>
      <c r="D42" s="7">
        <v>58413.3</v>
      </c>
      <c r="E42" s="8"/>
      <c r="F42" s="8"/>
    </row>
    <row r="43" spans="1:6" ht="12.75">
      <c r="A43" s="56">
        <v>40500</v>
      </c>
      <c r="B43" s="55" t="s">
        <v>44</v>
      </c>
      <c r="C43" s="7">
        <v>1261325.83</v>
      </c>
      <c r="D43" s="7">
        <v>1531181.47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59181325.879999995</v>
      </c>
      <c r="D44" s="11">
        <f>SUM(D39:D43)</f>
        <v>52215805.3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172020.67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0</v>
      </c>
      <c r="D51" s="11">
        <f>SUM(D47:D50)</f>
        <v>172020.67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0</v>
      </c>
      <c r="D56" s="7">
        <v>279895.64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0</v>
      </c>
      <c r="D58" s="11">
        <f>SUM(D54:D57)</f>
        <v>279895.64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19306150.28</v>
      </c>
      <c r="D65" s="7">
        <v>19282206.86</v>
      </c>
      <c r="E65" s="8"/>
      <c r="F65" s="8"/>
    </row>
    <row r="66" spans="1:6" ht="12.75">
      <c r="A66" s="51">
        <v>90200</v>
      </c>
      <c r="B66" s="52" t="s">
        <v>63</v>
      </c>
      <c r="C66" s="7">
        <v>1084934.56</v>
      </c>
      <c r="D66" s="7">
        <v>1329519.63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20391084.84</v>
      </c>
      <c r="D67" s="11">
        <f>SUM(D65:D66)</f>
        <v>20611726.49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336060965.1999999</v>
      </c>
      <c r="D68" s="20">
        <f>+D20+D28+D36+D44+D51+D58+D62+D67</f>
        <v>281863667.6999999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366795441.43999994</v>
      </c>
      <c r="D69" s="20">
        <f>+D68+D11</f>
        <v>355515478.0199999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1"/>
  <headerFooter alignWithMargins="0">
    <oddHeader>&amp;LCOMUNE DI REGGIO CALABRIA
SETTORE FINANZE ED ECONOMATO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70" zoomScaleNormal="70" zoomScalePageLayoutView="0" workbookViewId="0" topLeftCell="A1">
      <selection activeCell="B7" sqref="B7:B8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.75">
      <c r="B1" s="3" t="s">
        <v>137</v>
      </c>
      <c r="C1" s="3"/>
    </row>
    <row r="2" ht="18.75">
      <c r="B2" s="3" t="s">
        <v>138</v>
      </c>
    </row>
    <row r="3" spans="3:6" ht="12.75">
      <c r="C3" s="77" t="s">
        <v>6</v>
      </c>
      <c r="D3" s="77"/>
      <c r="E3" s="77"/>
      <c r="F3" s="77"/>
    </row>
    <row r="4" ht="18.75">
      <c r="B4" s="3" t="s">
        <v>134</v>
      </c>
    </row>
    <row r="5" spans="2:7" ht="18.75">
      <c r="B5" s="39"/>
      <c r="C5" s="39" t="s">
        <v>133</v>
      </c>
      <c r="D5" s="3">
        <f>Entrate!C5</f>
        <v>2022</v>
      </c>
      <c r="G5" s="3"/>
    </row>
    <row r="6" spans="2:7" ht="18.75">
      <c r="B6" s="3"/>
      <c r="G6" s="3"/>
    </row>
    <row r="7" spans="1:75" ht="12.75">
      <c r="A7" s="74"/>
      <c r="B7" s="100" t="s">
        <v>136</v>
      </c>
      <c r="C7" s="97">
        <v>1</v>
      </c>
      <c r="D7" s="95"/>
      <c r="E7" s="96"/>
      <c r="F7" s="97">
        <v>2</v>
      </c>
      <c r="G7" s="95"/>
      <c r="H7" s="96"/>
      <c r="I7" s="97">
        <v>3</v>
      </c>
      <c r="J7" s="95"/>
      <c r="K7" s="96"/>
      <c r="L7" s="97">
        <v>4</v>
      </c>
      <c r="M7" s="95"/>
      <c r="N7" s="96"/>
      <c r="O7" s="97">
        <v>5</v>
      </c>
      <c r="P7" s="95"/>
      <c r="Q7" s="96"/>
      <c r="R7" s="97">
        <v>6</v>
      </c>
      <c r="S7" s="95"/>
      <c r="T7" s="96"/>
      <c r="U7" s="97">
        <v>7</v>
      </c>
      <c r="V7" s="95"/>
      <c r="W7" s="96"/>
      <c r="X7" s="97">
        <v>8</v>
      </c>
      <c r="Y7" s="95"/>
      <c r="Z7" s="96"/>
      <c r="AA7" s="97">
        <v>9</v>
      </c>
      <c r="AB7" s="95"/>
      <c r="AC7" s="96"/>
      <c r="AD7" s="97">
        <v>10</v>
      </c>
      <c r="AE7" s="95"/>
      <c r="AF7" s="96"/>
      <c r="AG7" s="95">
        <v>11</v>
      </c>
      <c r="AH7" s="95"/>
      <c r="AI7" s="96"/>
      <c r="AJ7" s="97">
        <v>12</v>
      </c>
      <c r="AK7" s="95"/>
      <c r="AL7" s="96"/>
      <c r="AM7" s="97">
        <v>13</v>
      </c>
      <c r="AN7" s="95"/>
      <c r="AO7" s="96"/>
      <c r="AP7" s="97">
        <v>14</v>
      </c>
      <c r="AQ7" s="95"/>
      <c r="AR7" s="96"/>
      <c r="AS7" s="97">
        <v>15</v>
      </c>
      <c r="AT7" s="95"/>
      <c r="AU7" s="96"/>
      <c r="AV7" s="95">
        <v>16</v>
      </c>
      <c r="AW7" s="95"/>
      <c r="AX7" s="96"/>
      <c r="AY7" s="97">
        <v>17</v>
      </c>
      <c r="AZ7" s="95"/>
      <c r="BA7" s="96"/>
      <c r="BB7" s="97">
        <v>18</v>
      </c>
      <c r="BC7" s="95"/>
      <c r="BD7" s="96"/>
      <c r="BE7" s="97">
        <v>19</v>
      </c>
      <c r="BF7" s="95"/>
      <c r="BG7" s="96"/>
      <c r="BH7" s="97">
        <v>20</v>
      </c>
      <c r="BI7" s="95"/>
      <c r="BJ7" s="96"/>
      <c r="BK7" s="95">
        <v>50</v>
      </c>
      <c r="BL7" s="95"/>
      <c r="BM7" s="96"/>
      <c r="BN7" s="97">
        <v>60</v>
      </c>
      <c r="BO7" s="95"/>
      <c r="BP7" s="96"/>
      <c r="BQ7" s="97">
        <v>99</v>
      </c>
      <c r="BR7" s="95"/>
      <c r="BS7" s="95"/>
      <c r="BT7" s="78" t="s">
        <v>127</v>
      </c>
      <c r="BU7" s="80" t="s">
        <v>128</v>
      </c>
      <c r="BV7" s="81"/>
      <c r="BW7" s="82"/>
    </row>
    <row r="8" spans="1:75" s="22" customFormat="1" ht="58.5" customHeight="1">
      <c r="A8" s="23"/>
      <c r="B8" s="101"/>
      <c r="C8" s="81" t="s">
        <v>66</v>
      </c>
      <c r="D8" s="81"/>
      <c r="E8" s="86"/>
      <c r="F8" s="87" t="s">
        <v>67</v>
      </c>
      <c r="G8" s="86"/>
      <c r="H8" s="88"/>
      <c r="I8" s="89" t="s">
        <v>68</v>
      </c>
      <c r="J8" s="90"/>
      <c r="K8" s="98"/>
      <c r="L8" s="99" t="s">
        <v>69</v>
      </c>
      <c r="M8" s="91"/>
      <c r="N8" s="98"/>
      <c r="O8" s="99" t="s">
        <v>70</v>
      </c>
      <c r="P8" s="91"/>
      <c r="Q8" s="98"/>
      <c r="R8" s="81" t="s">
        <v>135</v>
      </c>
      <c r="S8" s="81"/>
      <c r="T8" s="86"/>
      <c r="U8" s="87" t="s">
        <v>110</v>
      </c>
      <c r="V8" s="86"/>
      <c r="W8" s="88"/>
      <c r="X8" s="89" t="s">
        <v>111</v>
      </c>
      <c r="Y8" s="90"/>
      <c r="Z8" s="98"/>
      <c r="AA8" s="99" t="s">
        <v>112</v>
      </c>
      <c r="AB8" s="91"/>
      <c r="AC8" s="98"/>
      <c r="AD8" s="99" t="s">
        <v>113</v>
      </c>
      <c r="AE8" s="91"/>
      <c r="AF8" s="98"/>
      <c r="AG8" s="81" t="s">
        <v>114</v>
      </c>
      <c r="AH8" s="81"/>
      <c r="AI8" s="86"/>
      <c r="AJ8" s="87" t="s">
        <v>115</v>
      </c>
      <c r="AK8" s="86"/>
      <c r="AL8" s="88"/>
      <c r="AM8" s="89" t="s">
        <v>116</v>
      </c>
      <c r="AN8" s="90"/>
      <c r="AO8" s="98"/>
      <c r="AP8" s="99" t="s">
        <v>117</v>
      </c>
      <c r="AQ8" s="91"/>
      <c r="AR8" s="98"/>
      <c r="AS8" s="99" t="s">
        <v>118</v>
      </c>
      <c r="AT8" s="91"/>
      <c r="AU8" s="98"/>
      <c r="AV8" s="81" t="s">
        <v>119</v>
      </c>
      <c r="AW8" s="81"/>
      <c r="AX8" s="86"/>
      <c r="AY8" s="87" t="s">
        <v>120</v>
      </c>
      <c r="AZ8" s="86"/>
      <c r="BA8" s="88"/>
      <c r="BB8" s="89" t="s">
        <v>121</v>
      </c>
      <c r="BC8" s="90"/>
      <c r="BD8" s="98"/>
      <c r="BE8" s="99" t="s">
        <v>122</v>
      </c>
      <c r="BF8" s="91"/>
      <c r="BG8" s="98"/>
      <c r="BH8" s="99" t="s">
        <v>123</v>
      </c>
      <c r="BI8" s="91"/>
      <c r="BJ8" s="98"/>
      <c r="BK8" s="81" t="s">
        <v>124</v>
      </c>
      <c r="BL8" s="81"/>
      <c r="BM8" s="86"/>
      <c r="BN8" s="87" t="s">
        <v>125</v>
      </c>
      <c r="BO8" s="86"/>
      <c r="BP8" s="88"/>
      <c r="BQ8" s="89" t="s">
        <v>126</v>
      </c>
      <c r="BR8" s="90"/>
      <c r="BS8" s="91"/>
      <c r="BT8" s="79"/>
      <c r="BU8" s="83"/>
      <c r="BV8" s="84"/>
      <c r="BW8" s="85"/>
    </row>
    <row r="9" spans="1:75" s="22" customFormat="1" ht="11.25" customHeight="1">
      <c r="A9" s="23"/>
      <c r="B9" s="60"/>
      <c r="C9" s="94" t="s">
        <v>4</v>
      </c>
      <c r="D9" s="93"/>
      <c r="E9" s="61" t="s">
        <v>5</v>
      </c>
      <c r="F9" s="94" t="s">
        <v>4</v>
      </c>
      <c r="G9" s="93"/>
      <c r="H9" s="67" t="s">
        <v>5</v>
      </c>
      <c r="I9" s="94" t="s">
        <v>4</v>
      </c>
      <c r="J9" s="93"/>
      <c r="K9" s="24" t="s">
        <v>5</v>
      </c>
      <c r="L9" s="94" t="s">
        <v>4</v>
      </c>
      <c r="M9" s="93"/>
      <c r="N9" s="24" t="s">
        <v>5</v>
      </c>
      <c r="O9" s="94" t="s">
        <v>4</v>
      </c>
      <c r="P9" s="93"/>
      <c r="Q9" s="24" t="s">
        <v>5</v>
      </c>
      <c r="R9" s="92" t="s">
        <v>4</v>
      </c>
      <c r="S9" s="93"/>
      <c r="T9" s="61" t="s">
        <v>5</v>
      </c>
      <c r="U9" s="94" t="s">
        <v>4</v>
      </c>
      <c r="V9" s="93"/>
      <c r="W9" s="67" t="s">
        <v>5</v>
      </c>
      <c r="X9" s="94" t="s">
        <v>4</v>
      </c>
      <c r="Y9" s="93"/>
      <c r="Z9" s="24" t="s">
        <v>5</v>
      </c>
      <c r="AA9" s="94" t="s">
        <v>4</v>
      </c>
      <c r="AB9" s="93"/>
      <c r="AC9" s="24" t="s">
        <v>5</v>
      </c>
      <c r="AD9" s="94" t="s">
        <v>4</v>
      </c>
      <c r="AE9" s="93"/>
      <c r="AF9" s="24" t="s">
        <v>5</v>
      </c>
      <c r="AG9" s="92" t="s">
        <v>4</v>
      </c>
      <c r="AH9" s="93"/>
      <c r="AI9" s="61" t="s">
        <v>5</v>
      </c>
      <c r="AJ9" s="94" t="s">
        <v>4</v>
      </c>
      <c r="AK9" s="93"/>
      <c r="AL9" s="67" t="s">
        <v>5</v>
      </c>
      <c r="AM9" s="94" t="s">
        <v>4</v>
      </c>
      <c r="AN9" s="93"/>
      <c r="AO9" s="24" t="s">
        <v>5</v>
      </c>
      <c r="AP9" s="94" t="s">
        <v>4</v>
      </c>
      <c r="AQ9" s="93"/>
      <c r="AR9" s="24" t="s">
        <v>5</v>
      </c>
      <c r="AS9" s="94" t="s">
        <v>4</v>
      </c>
      <c r="AT9" s="93"/>
      <c r="AU9" s="24" t="s">
        <v>5</v>
      </c>
      <c r="AV9" s="92" t="s">
        <v>4</v>
      </c>
      <c r="AW9" s="93"/>
      <c r="AX9" s="61" t="s">
        <v>5</v>
      </c>
      <c r="AY9" s="94" t="s">
        <v>4</v>
      </c>
      <c r="AZ9" s="93"/>
      <c r="BA9" s="67" t="s">
        <v>5</v>
      </c>
      <c r="BB9" s="94" t="s">
        <v>4</v>
      </c>
      <c r="BC9" s="93"/>
      <c r="BD9" s="24" t="s">
        <v>5</v>
      </c>
      <c r="BE9" s="94" t="s">
        <v>4</v>
      </c>
      <c r="BF9" s="93"/>
      <c r="BG9" s="24" t="s">
        <v>5</v>
      </c>
      <c r="BH9" s="94" t="s">
        <v>4</v>
      </c>
      <c r="BI9" s="93"/>
      <c r="BJ9" s="24" t="s">
        <v>5</v>
      </c>
      <c r="BK9" s="92" t="s">
        <v>4</v>
      </c>
      <c r="BL9" s="93"/>
      <c r="BM9" s="61" t="s">
        <v>5</v>
      </c>
      <c r="BN9" s="94" t="s">
        <v>4</v>
      </c>
      <c r="BO9" s="93"/>
      <c r="BP9" s="67" t="s">
        <v>5</v>
      </c>
      <c r="BQ9" s="94" t="s">
        <v>4</v>
      </c>
      <c r="BR9" s="93"/>
      <c r="BS9" s="24" t="s">
        <v>5</v>
      </c>
      <c r="BT9" s="75" t="s">
        <v>4</v>
      </c>
      <c r="BU9" s="94" t="s">
        <v>4</v>
      </c>
      <c r="BV9" s="93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30998711.49</v>
      </c>
      <c r="BU12" s="76">
        <f>BT12</f>
        <v>30998711.49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73</v>
      </c>
      <c r="C15" s="29">
        <v>16594591.51</v>
      </c>
      <c r="D15" s="29">
        <v>0</v>
      </c>
      <c r="E15" s="29">
        <v>13992575.27</v>
      </c>
      <c r="F15" s="29">
        <v>0</v>
      </c>
      <c r="G15" s="29">
        <v>0</v>
      </c>
      <c r="H15" s="29">
        <v>0</v>
      </c>
      <c r="I15" s="29">
        <v>5585703.01</v>
      </c>
      <c r="J15" s="29">
        <v>0</v>
      </c>
      <c r="K15" s="29">
        <v>5586873.6</v>
      </c>
      <c r="L15" s="29">
        <v>1152902.51</v>
      </c>
      <c r="M15" s="29">
        <v>0</v>
      </c>
      <c r="N15" s="29">
        <v>1146479.9</v>
      </c>
      <c r="O15" s="29">
        <v>695790.38</v>
      </c>
      <c r="P15" s="29">
        <v>0</v>
      </c>
      <c r="Q15" s="29">
        <v>687346.07</v>
      </c>
      <c r="R15" s="29">
        <v>159997.13</v>
      </c>
      <c r="S15" s="29">
        <v>0</v>
      </c>
      <c r="T15" s="29">
        <v>153038.58</v>
      </c>
      <c r="U15" s="29">
        <v>254199.6</v>
      </c>
      <c r="V15" s="29">
        <v>0</v>
      </c>
      <c r="W15" s="29">
        <v>255778.78</v>
      </c>
      <c r="X15" s="29">
        <v>1408025.35</v>
      </c>
      <c r="Y15" s="29">
        <v>0</v>
      </c>
      <c r="Z15" s="29">
        <v>1496638.45</v>
      </c>
      <c r="AA15" s="29">
        <v>2235339.59</v>
      </c>
      <c r="AB15" s="29">
        <v>0</v>
      </c>
      <c r="AC15" s="29">
        <v>2184425.92</v>
      </c>
      <c r="AD15" s="29">
        <v>204496.28</v>
      </c>
      <c r="AE15" s="29">
        <v>0</v>
      </c>
      <c r="AF15" s="29">
        <v>190239.61</v>
      </c>
      <c r="AG15" s="29">
        <v>87944.78</v>
      </c>
      <c r="AH15" s="29">
        <v>0</v>
      </c>
      <c r="AI15" s="29">
        <v>111468.01</v>
      </c>
      <c r="AJ15" s="29">
        <v>2456953.47</v>
      </c>
      <c r="AK15" s="29">
        <v>0</v>
      </c>
      <c r="AL15" s="29">
        <v>2461781.32</v>
      </c>
      <c r="AM15" s="29">
        <v>0</v>
      </c>
      <c r="AN15" s="29">
        <v>0</v>
      </c>
      <c r="AO15" s="29">
        <v>0</v>
      </c>
      <c r="AP15" s="29">
        <v>882399.59</v>
      </c>
      <c r="AQ15" s="29">
        <v>0</v>
      </c>
      <c r="AR15" s="29">
        <v>866966.72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31718343.200000003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29133612.229999993</v>
      </c>
    </row>
    <row r="16" spans="1:75" ht="15">
      <c r="A16" s="26">
        <f>A15+1</f>
        <v>102</v>
      </c>
      <c r="B16" s="28" t="s">
        <v>74</v>
      </c>
      <c r="C16" s="29">
        <v>1184987.2</v>
      </c>
      <c r="D16" s="29">
        <v>0</v>
      </c>
      <c r="E16" s="29">
        <v>967516.1</v>
      </c>
      <c r="F16" s="29">
        <v>0</v>
      </c>
      <c r="G16" s="29">
        <v>0</v>
      </c>
      <c r="H16" s="29">
        <v>0</v>
      </c>
      <c r="I16" s="29">
        <v>312241.27</v>
      </c>
      <c r="J16" s="29">
        <v>0</v>
      </c>
      <c r="K16" s="29">
        <v>323385.04</v>
      </c>
      <c r="L16" s="29">
        <v>74030.25</v>
      </c>
      <c r="M16" s="29">
        <v>0</v>
      </c>
      <c r="N16" s="29">
        <v>69081.53</v>
      </c>
      <c r="O16" s="29">
        <v>890.86</v>
      </c>
      <c r="P16" s="29">
        <v>0</v>
      </c>
      <c r="Q16" s="29">
        <v>0</v>
      </c>
      <c r="R16" s="29">
        <v>3654.82</v>
      </c>
      <c r="S16" s="29">
        <v>0</v>
      </c>
      <c r="T16" s="29">
        <v>0</v>
      </c>
      <c r="U16" s="29">
        <v>11590</v>
      </c>
      <c r="V16" s="29">
        <v>0</v>
      </c>
      <c r="W16" s="29">
        <v>11590</v>
      </c>
      <c r="X16" s="29">
        <v>83678.03</v>
      </c>
      <c r="Y16" s="29">
        <v>0</v>
      </c>
      <c r="Z16" s="29">
        <v>82351.26</v>
      </c>
      <c r="AA16" s="29">
        <v>84368.18</v>
      </c>
      <c r="AB16" s="29">
        <v>0</v>
      </c>
      <c r="AC16" s="29">
        <v>1197318.69</v>
      </c>
      <c r="AD16" s="29">
        <v>13622.89</v>
      </c>
      <c r="AE16" s="29">
        <v>0</v>
      </c>
      <c r="AF16" s="29">
        <v>12630.4</v>
      </c>
      <c r="AG16" s="29">
        <v>966.61</v>
      </c>
      <c r="AH16" s="29">
        <v>0</v>
      </c>
      <c r="AI16" s="29">
        <v>2657.21</v>
      </c>
      <c r="AJ16" s="29">
        <v>147486.79</v>
      </c>
      <c r="AK16" s="29">
        <v>0</v>
      </c>
      <c r="AL16" s="29">
        <v>143821.49</v>
      </c>
      <c r="AM16" s="29">
        <v>0</v>
      </c>
      <c r="AN16" s="29">
        <v>0</v>
      </c>
      <c r="AO16" s="29">
        <v>0</v>
      </c>
      <c r="AP16" s="29">
        <v>53109.77</v>
      </c>
      <c r="AQ16" s="29">
        <v>0</v>
      </c>
      <c r="AR16" s="29">
        <v>53161.62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1970626.6700000002</v>
      </c>
      <c r="BV16" s="30">
        <f t="shared" si="0"/>
        <v>0</v>
      </c>
      <c r="BW16" s="30">
        <f t="shared" si="0"/>
        <v>2863513.34</v>
      </c>
    </row>
    <row r="17" spans="1:75" ht="15">
      <c r="A17" s="26">
        <f aca="true" t="shared" si="2" ref="A17:A24">A16+1</f>
        <v>103</v>
      </c>
      <c r="B17" s="28" t="s">
        <v>75</v>
      </c>
      <c r="C17" s="29">
        <v>15425208.5</v>
      </c>
      <c r="D17" s="29">
        <v>0</v>
      </c>
      <c r="E17" s="29">
        <v>14071200.63</v>
      </c>
      <c r="F17" s="29">
        <v>0</v>
      </c>
      <c r="G17" s="29">
        <v>0</v>
      </c>
      <c r="H17" s="29">
        <v>0</v>
      </c>
      <c r="I17" s="29">
        <v>471267.54</v>
      </c>
      <c r="J17" s="29">
        <v>0</v>
      </c>
      <c r="K17" s="29">
        <v>310898.44</v>
      </c>
      <c r="L17" s="29">
        <v>4357384.96</v>
      </c>
      <c r="M17" s="29">
        <v>0</v>
      </c>
      <c r="N17" s="29">
        <v>3573445.85</v>
      </c>
      <c r="O17" s="29">
        <v>1574143.5</v>
      </c>
      <c r="P17" s="29">
        <v>0</v>
      </c>
      <c r="Q17" s="29">
        <v>782400.26</v>
      </c>
      <c r="R17" s="29">
        <v>428739.47</v>
      </c>
      <c r="S17" s="29">
        <v>0</v>
      </c>
      <c r="T17" s="29">
        <v>341354.47</v>
      </c>
      <c r="U17" s="29">
        <v>182634.96</v>
      </c>
      <c r="V17" s="29">
        <v>0</v>
      </c>
      <c r="W17" s="29">
        <v>129778.54</v>
      </c>
      <c r="X17" s="29">
        <v>127330.53</v>
      </c>
      <c r="Y17" s="29">
        <v>0</v>
      </c>
      <c r="Z17" s="29">
        <v>107367.98</v>
      </c>
      <c r="AA17" s="29">
        <v>59502858.65</v>
      </c>
      <c r="AB17" s="29">
        <v>0</v>
      </c>
      <c r="AC17" s="29">
        <v>55399829.58</v>
      </c>
      <c r="AD17" s="29">
        <v>4784739.81</v>
      </c>
      <c r="AE17" s="29">
        <v>0</v>
      </c>
      <c r="AF17" s="29">
        <v>4556486.72</v>
      </c>
      <c r="AG17" s="29">
        <v>54148</v>
      </c>
      <c r="AH17" s="29">
        <v>0</v>
      </c>
      <c r="AI17" s="29">
        <v>11888.57</v>
      </c>
      <c r="AJ17" s="29">
        <v>15922869.31</v>
      </c>
      <c r="AK17" s="29">
        <v>0</v>
      </c>
      <c r="AL17" s="29">
        <v>9657977.41</v>
      </c>
      <c r="AM17" s="29">
        <v>0</v>
      </c>
      <c r="AN17" s="29">
        <v>0</v>
      </c>
      <c r="AO17" s="29">
        <v>0</v>
      </c>
      <c r="AP17" s="29">
        <v>69666.25</v>
      </c>
      <c r="AQ17" s="29">
        <v>0</v>
      </c>
      <c r="AR17" s="29">
        <v>67116.93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102900991.48</v>
      </c>
      <c r="BV17" s="30">
        <f t="shared" si="0"/>
        <v>0</v>
      </c>
      <c r="BW17" s="30">
        <f t="shared" si="0"/>
        <v>89009745.38</v>
      </c>
    </row>
    <row r="18" spans="1:75" ht="15">
      <c r="A18" s="26">
        <f t="shared" si="2"/>
        <v>104</v>
      </c>
      <c r="B18" s="28" t="s">
        <v>23</v>
      </c>
      <c r="C18" s="29">
        <v>30992.81</v>
      </c>
      <c r="D18" s="29">
        <v>0</v>
      </c>
      <c r="E18" s="29">
        <v>57173.97</v>
      </c>
      <c r="F18" s="29">
        <v>0</v>
      </c>
      <c r="G18" s="29">
        <v>0</v>
      </c>
      <c r="H18" s="29">
        <v>0</v>
      </c>
      <c r="I18" s="29">
        <v>7980</v>
      </c>
      <c r="J18" s="29">
        <v>0</v>
      </c>
      <c r="K18" s="29">
        <v>7710</v>
      </c>
      <c r="L18" s="29">
        <v>1107028.91</v>
      </c>
      <c r="M18" s="29">
        <v>0</v>
      </c>
      <c r="N18" s="29">
        <v>1673146.96</v>
      </c>
      <c r="O18" s="29">
        <v>0</v>
      </c>
      <c r="P18" s="29">
        <v>0</v>
      </c>
      <c r="Q18" s="29">
        <v>0</v>
      </c>
      <c r="R18" s="29">
        <v>60000</v>
      </c>
      <c r="S18" s="29">
        <v>0</v>
      </c>
      <c r="T18" s="29">
        <v>975</v>
      </c>
      <c r="U18" s="29">
        <v>460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12245425</v>
      </c>
      <c r="AB18" s="29">
        <v>0</v>
      </c>
      <c r="AC18" s="29">
        <v>13261754.37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2875463.3</v>
      </c>
      <c r="AK18" s="29">
        <v>0</v>
      </c>
      <c r="AL18" s="29">
        <v>4548418.99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600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16327350.02</v>
      </c>
      <c r="BV18" s="30">
        <f t="shared" si="0"/>
        <v>0</v>
      </c>
      <c r="BW18" s="30">
        <f t="shared" si="0"/>
        <v>19549779.29</v>
      </c>
    </row>
    <row r="19" spans="1:75" ht="1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78</v>
      </c>
      <c r="C21" s="29">
        <v>0</v>
      </c>
      <c r="D21" s="29">
        <v>0</v>
      </c>
      <c r="E21" s="29">
        <v>3160.34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22336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12479060.19</v>
      </c>
      <c r="BL21" s="29">
        <v>0</v>
      </c>
      <c r="BM21" s="29">
        <v>12515363.52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12501396.19</v>
      </c>
      <c r="BV21" s="30">
        <f t="shared" si="0"/>
        <v>0</v>
      </c>
      <c r="BW21" s="30">
        <f t="shared" si="0"/>
        <v>12518523.86</v>
      </c>
    </row>
    <row r="22" spans="1:75" ht="1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80</v>
      </c>
      <c r="C23" s="29">
        <v>407902.21</v>
      </c>
      <c r="D23" s="29">
        <v>0</v>
      </c>
      <c r="E23" s="29">
        <v>329752.3</v>
      </c>
      <c r="F23" s="29">
        <v>0</v>
      </c>
      <c r="G23" s="29">
        <v>0</v>
      </c>
      <c r="H23" s="29">
        <v>0</v>
      </c>
      <c r="I23" s="29">
        <v>15836.55</v>
      </c>
      <c r="J23" s="29">
        <v>0</v>
      </c>
      <c r="K23" s="29">
        <v>15371.8</v>
      </c>
      <c r="L23" s="29">
        <v>958.67</v>
      </c>
      <c r="M23" s="29">
        <v>0</v>
      </c>
      <c r="N23" s="29">
        <v>749.75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3560.98</v>
      </c>
      <c r="Y23" s="29">
        <v>0</v>
      </c>
      <c r="Z23" s="29">
        <v>0</v>
      </c>
      <c r="AA23" s="29">
        <v>0</v>
      </c>
      <c r="AB23" s="29">
        <v>0</v>
      </c>
      <c r="AC23" s="29">
        <v>594041.32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6236.08</v>
      </c>
      <c r="AK23" s="29">
        <v>0</v>
      </c>
      <c r="AL23" s="29">
        <v>4264.3</v>
      </c>
      <c r="AM23" s="29">
        <v>0</v>
      </c>
      <c r="AN23" s="29">
        <v>0</v>
      </c>
      <c r="AO23" s="29">
        <v>0</v>
      </c>
      <c r="AP23" s="29">
        <v>745.16</v>
      </c>
      <c r="AQ23" s="29">
        <v>0</v>
      </c>
      <c r="AR23" s="29">
        <v>281.6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435239.64999999997</v>
      </c>
      <c r="BV23" s="30">
        <f t="shared" si="0"/>
        <v>0</v>
      </c>
      <c r="BW23" s="30">
        <f t="shared" si="0"/>
        <v>944461.07</v>
      </c>
    </row>
    <row r="24" spans="1:75" ht="15">
      <c r="A24" s="26">
        <f t="shared" si="2"/>
        <v>110</v>
      </c>
      <c r="B24" s="28" t="s">
        <v>81</v>
      </c>
      <c r="C24" s="29">
        <v>5763778.9</v>
      </c>
      <c r="D24" s="29">
        <v>1165635.77</v>
      </c>
      <c r="E24" s="29">
        <v>7328088.99</v>
      </c>
      <c r="F24" s="29">
        <v>0</v>
      </c>
      <c r="G24" s="29">
        <v>0</v>
      </c>
      <c r="H24" s="29">
        <v>0</v>
      </c>
      <c r="I24" s="29">
        <v>29250</v>
      </c>
      <c r="J24" s="29">
        <v>425883.33</v>
      </c>
      <c r="K24" s="29">
        <v>29250</v>
      </c>
      <c r="L24" s="29">
        <v>9979.95</v>
      </c>
      <c r="M24" s="29">
        <v>139865.59</v>
      </c>
      <c r="N24" s="29">
        <v>1400</v>
      </c>
      <c r="O24" s="29">
        <v>22749.7</v>
      </c>
      <c r="P24" s="29">
        <v>24018.64</v>
      </c>
      <c r="Q24" s="29">
        <v>12308.75</v>
      </c>
      <c r="R24" s="29">
        <v>0.04</v>
      </c>
      <c r="S24" s="29">
        <v>197450</v>
      </c>
      <c r="T24" s="29">
        <v>0.04</v>
      </c>
      <c r="U24" s="29">
        <v>0</v>
      </c>
      <c r="V24" s="29">
        <v>0</v>
      </c>
      <c r="W24" s="29">
        <v>0</v>
      </c>
      <c r="X24" s="29">
        <v>20000</v>
      </c>
      <c r="Y24" s="29">
        <v>6257.14</v>
      </c>
      <c r="Z24" s="29">
        <v>0</v>
      </c>
      <c r="AA24" s="29">
        <v>0</v>
      </c>
      <c r="AB24" s="29">
        <v>15523.94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99544.82</v>
      </c>
      <c r="AK24" s="29">
        <v>365236.67</v>
      </c>
      <c r="AL24" s="29">
        <v>11600</v>
      </c>
      <c r="AM24" s="29">
        <v>0</v>
      </c>
      <c r="AN24" s="29">
        <v>0</v>
      </c>
      <c r="AO24" s="29">
        <v>0</v>
      </c>
      <c r="AP24" s="29">
        <v>1870</v>
      </c>
      <c r="AQ24" s="29">
        <v>0</v>
      </c>
      <c r="AR24" s="29">
        <v>1870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5947173.410000001</v>
      </c>
      <c r="BV24" s="30">
        <f t="shared" si="0"/>
        <v>2339871.08</v>
      </c>
      <c r="BW24" s="30">
        <f t="shared" si="0"/>
        <v>7384517.78</v>
      </c>
    </row>
    <row r="25" spans="1:75" s="33" customFormat="1" ht="15.75" thickBot="1">
      <c r="A25" s="70">
        <v>100</v>
      </c>
      <c r="B25" s="31" t="s">
        <v>82</v>
      </c>
      <c r="C25" s="32">
        <f aca="true" t="shared" si="3" ref="C25:BN25">SUM(C15:C24)</f>
        <v>39407461.129999995</v>
      </c>
      <c r="D25" s="32">
        <f t="shared" si="3"/>
        <v>1165635.77</v>
      </c>
      <c r="E25" s="32">
        <f t="shared" si="3"/>
        <v>36749467.6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6422278.369999999</v>
      </c>
      <c r="J25" s="32">
        <f t="shared" si="3"/>
        <v>425883.33</v>
      </c>
      <c r="K25" s="32">
        <f t="shared" si="3"/>
        <v>6273488.88</v>
      </c>
      <c r="L25" s="32">
        <f t="shared" si="3"/>
        <v>6702285.25</v>
      </c>
      <c r="M25" s="32">
        <f t="shared" si="3"/>
        <v>139865.59</v>
      </c>
      <c r="N25" s="32">
        <f t="shared" si="3"/>
        <v>6464303.99</v>
      </c>
      <c r="O25" s="32">
        <f t="shared" si="3"/>
        <v>2293574.4400000004</v>
      </c>
      <c r="P25" s="32">
        <f t="shared" si="3"/>
        <v>24018.64</v>
      </c>
      <c r="Q25" s="32">
        <f t="shared" si="3"/>
        <v>1482055.08</v>
      </c>
      <c r="R25" s="32">
        <f t="shared" si="3"/>
        <v>652391.46</v>
      </c>
      <c r="S25" s="32">
        <f t="shared" si="3"/>
        <v>197450</v>
      </c>
      <c r="T25" s="32">
        <f t="shared" si="3"/>
        <v>495368.0899999999</v>
      </c>
      <c r="U25" s="32">
        <f t="shared" si="3"/>
        <v>448884.55999999994</v>
      </c>
      <c r="V25" s="32">
        <f t="shared" si="3"/>
        <v>0</v>
      </c>
      <c r="W25" s="32">
        <f t="shared" si="3"/>
        <v>397147.32</v>
      </c>
      <c r="X25" s="32">
        <f t="shared" si="3"/>
        <v>1642594.8900000001</v>
      </c>
      <c r="Y25" s="32">
        <f t="shared" si="3"/>
        <v>6257.14</v>
      </c>
      <c r="Z25" s="32">
        <f t="shared" si="3"/>
        <v>1686357.69</v>
      </c>
      <c r="AA25" s="32">
        <f t="shared" si="3"/>
        <v>74090327.42</v>
      </c>
      <c r="AB25" s="32">
        <f t="shared" si="3"/>
        <v>15523.94</v>
      </c>
      <c r="AC25" s="32">
        <f t="shared" si="3"/>
        <v>72637369.88</v>
      </c>
      <c r="AD25" s="32">
        <f t="shared" si="3"/>
        <v>5002858.9799999995</v>
      </c>
      <c r="AE25" s="32">
        <f t="shared" si="3"/>
        <v>0</v>
      </c>
      <c r="AF25" s="32">
        <f t="shared" si="3"/>
        <v>4759356.7299999995</v>
      </c>
      <c r="AG25" s="32">
        <f t="shared" si="3"/>
        <v>143059.39</v>
      </c>
      <c r="AH25" s="32">
        <f t="shared" si="3"/>
        <v>0</v>
      </c>
      <c r="AI25" s="32">
        <f t="shared" si="3"/>
        <v>126013.79000000001</v>
      </c>
      <c r="AJ25" s="32">
        <f t="shared" si="3"/>
        <v>21508553.77</v>
      </c>
      <c r="AK25" s="32">
        <f t="shared" si="3"/>
        <v>365236.67</v>
      </c>
      <c r="AL25" s="32">
        <f t="shared" si="3"/>
        <v>16827863.51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1007790.77</v>
      </c>
      <c r="AQ25" s="32">
        <f t="shared" si="3"/>
        <v>0</v>
      </c>
      <c r="AR25" s="32">
        <f t="shared" si="3"/>
        <v>989996.87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12479060.19</v>
      </c>
      <c r="BL25" s="32">
        <f t="shared" si="3"/>
        <v>0</v>
      </c>
      <c r="BM25" s="32">
        <f t="shared" si="3"/>
        <v>12515363.52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171801120.62000003</v>
      </c>
      <c r="BV25" s="32">
        <f t="shared" si="4"/>
        <v>2339871.08</v>
      </c>
      <c r="BW25" s="32">
        <f t="shared" si="4"/>
        <v>161404152.94999996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85</v>
      </c>
      <c r="C29" s="29">
        <v>2651160.2</v>
      </c>
      <c r="D29" s="29">
        <v>0</v>
      </c>
      <c r="E29" s="29">
        <v>2583717.34</v>
      </c>
      <c r="F29" s="29">
        <v>0</v>
      </c>
      <c r="G29" s="29">
        <v>0</v>
      </c>
      <c r="H29" s="29">
        <v>0</v>
      </c>
      <c r="I29" s="29">
        <v>59414.61</v>
      </c>
      <c r="J29" s="29">
        <v>0</v>
      </c>
      <c r="K29" s="29">
        <v>51571.21</v>
      </c>
      <c r="L29" s="29">
        <v>864590.43</v>
      </c>
      <c r="M29" s="29">
        <v>0</v>
      </c>
      <c r="N29" s="29">
        <v>562375.37</v>
      </c>
      <c r="O29" s="29">
        <v>538467.45</v>
      </c>
      <c r="P29" s="29">
        <v>0</v>
      </c>
      <c r="Q29" s="29">
        <v>177015.03</v>
      </c>
      <c r="R29" s="29">
        <v>720089.68</v>
      </c>
      <c r="S29" s="29">
        <v>0</v>
      </c>
      <c r="T29" s="29">
        <v>1358265.45</v>
      </c>
      <c r="U29" s="29">
        <v>106886.49</v>
      </c>
      <c r="V29" s="29">
        <v>0</v>
      </c>
      <c r="W29" s="29">
        <v>56466.68</v>
      </c>
      <c r="X29" s="29">
        <v>3578143.05</v>
      </c>
      <c r="Y29" s="29">
        <v>0</v>
      </c>
      <c r="Z29" s="29">
        <v>3292545.46</v>
      </c>
      <c r="AA29" s="29">
        <v>6228650.31</v>
      </c>
      <c r="AB29" s="29">
        <v>0</v>
      </c>
      <c r="AC29" s="29">
        <v>2481630.24</v>
      </c>
      <c r="AD29" s="29">
        <v>8183532.21</v>
      </c>
      <c r="AE29" s="29">
        <v>0</v>
      </c>
      <c r="AF29" s="29">
        <v>3959580.65</v>
      </c>
      <c r="AG29" s="29">
        <v>0</v>
      </c>
      <c r="AH29" s="29">
        <v>0</v>
      </c>
      <c r="AI29" s="29">
        <v>0</v>
      </c>
      <c r="AJ29" s="29">
        <v>587822.22</v>
      </c>
      <c r="AK29" s="29">
        <v>0</v>
      </c>
      <c r="AL29" s="29">
        <v>361574.56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1500000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353817.83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23872574.479999997</v>
      </c>
      <c r="BV29" s="30">
        <f t="shared" si="5"/>
        <v>0</v>
      </c>
      <c r="BW29" s="30">
        <f t="shared" si="5"/>
        <v>16384741.99</v>
      </c>
    </row>
    <row r="30" spans="1:75" ht="1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43842.77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24737.55</v>
      </c>
      <c r="AQ30" s="29">
        <v>0</v>
      </c>
      <c r="AR30" s="29">
        <v>274000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68580.31999999999</v>
      </c>
      <c r="BV30" s="30">
        <f t="shared" si="5"/>
        <v>0</v>
      </c>
      <c r="BW30" s="30">
        <f t="shared" si="5"/>
        <v>274000</v>
      </c>
    </row>
    <row r="31" spans="1:75" ht="1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88</v>
      </c>
      <c r="C32" s="29">
        <v>172020.67</v>
      </c>
      <c r="D32" s="29">
        <v>528227.18</v>
      </c>
      <c r="E32" s="29">
        <v>172020.67</v>
      </c>
      <c r="F32" s="29">
        <v>0</v>
      </c>
      <c r="G32" s="29">
        <v>0</v>
      </c>
      <c r="H32" s="29">
        <v>0</v>
      </c>
      <c r="I32" s="29">
        <v>0</v>
      </c>
      <c r="J32" s="29">
        <v>636709.74</v>
      </c>
      <c r="K32" s="29">
        <v>0</v>
      </c>
      <c r="L32" s="29">
        <v>0</v>
      </c>
      <c r="M32" s="29">
        <v>285701.13</v>
      </c>
      <c r="N32" s="29">
        <v>0</v>
      </c>
      <c r="O32" s="29">
        <v>0</v>
      </c>
      <c r="P32" s="29">
        <v>28657.97</v>
      </c>
      <c r="Q32" s="29">
        <v>0</v>
      </c>
      <c r="R32" s="29">
        <v>0</v>
      </c>
      <c r="S32" s="29">
        <v>151186.3</v>
      </c>
      <c r="T32" s="29">
        <v>0</v>
      </c>
      <c r="U32" s="29">
        <v>0</v>
      </c>
      <c r="V32" s="29">
        <v>0</v>
      </c>
      <c r="W32" s="29">
        <v>0</v>
      </c>
      <c r="X32" s="29">
        <v>8862</v>
      </c>
      <c r="Y32" s="29">
        <v>1384200.1</v>
      </c>
      <c r="Z32" s="29">
        <v>0</v>
      </c>
      <c r="AA32" s="29">
        <v>0</v>
      </c>
      <c r="AB32" s="29">
        <v>4952816.15</v>
      </c>
      <c r="AC32" s="29">
        <v>0</v>
      </c>
      <c r="AD32" s="29">
        <v>0</v>
      </c>
      <c r="AE32" s="29">
        <v>1773251.34</v>
      </c>
      <c r="AF32" s="29">
        <v>0</v>
      </c>
      <c r="AG32" s="29">
        <v>0</v>
      </c>
      <c r="AH32" s="29">
        <v>0</v>
      </c>
      <c r="AI32" s="29">
        <v>0</v>
      </c>
      <c r="AJ32" s="29">
        <v>5393.05</v>
      </c>
      <c r="AK32" s="29">
        <v>214213.43</v>
      </c>
      <c r="AL32" s="29">
        <v>4154.52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1260733.95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186275.72</v>
      </c>
      <c r="BV32" s="30">
        <f t="shared" si="5"/>
        <v>11215697.29</v>
      </c>
      <c r="BW32" s="30">
        <f t="shared" si="5"/>
        <v>176175.19</v>
      </c>
    </row>
    <row r="33" spans="1:75" s="33" customFormat="1" ht="15.75" thickBot="1">
      <c r="A33" s="70">
        <v>200</v>
      </c>
      <c r="B33" s="31" t="s">
        <v>89</v>
      </c>
      <c r="C33" s="32">
        <f aca="true" t="shared" si="6" ref="C33:BN33">SUM(C28:C32)</f>
        <v>2823180.87</v>
      </c>
      <c r="D33" s="32">
        <f t="shared" si="6"/>
        <v>528227.18</v>
      </c>
      <c r="E33" s="32">
        <f t="shared" si="6"/>
        <v>2755738.01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59414.61</v>
      </c>
      <c r="J33" s="32">
        <f t="shared" si="6"/>
        <v>636709.74</v>
      </c>
      <c r="K33" s="32">
        <f t="shared" si="6"/>
        <v>51571.21</v>
      </c>
      <c r="L33" s="32">
        <f t="shared" si="6"/>
        <v>864590.43</v>
      </c>
      <c r="M33" s="32">
        <f t="shared" si="6"/>
        <v>285701.13</v>
      </c>
      <c r="N33" s="32">
        <f t="shared" si="6"/>
        <v>562375.37</v>
      </c>
      <c r="O33" s="32">
        <f t="shared" si="6"/>
        <v>538467.45</v>
      </c>
      <c r="P33" s="32">
        <f t="shared" si="6"/>
        <v>28657.97</v>
      </c>
      <c r="Q33" s="32">
        <f t="shared" si="6"/>
        <v>177015.03</v>
      </c>
      <c r="R33" s="32">
        <f t="shared" si="6"/>
        <v>720089.68</v>
      </c>
      <c r="S33" s="32">
        <f t="shared" si="6"/>
        <v>151186.3</v>
      </c>
      <c r="T33" s="32">
        <f t="shared" si="6"/>
        <v>1358265.45</v>
      </c>
      <c r="U33" s="32">
        <f t="shared" si="6"/>
        <v>106886.49</v>
      </c>
      <c r="V33" s="32">
        <f t="shared" si="6"/>
        <v>0</v>
      </c>
      <c r="W33" s="32">
        <f t="shared" si="6"/>
        <v>56466.68</v>
      </c>
      <c r="X33" s="32">
        <f t="shared" si="6"/>
        <v>3587005.05</v>
      </c>
      <c r="Y33" s="32">
        <f t="shared" si="6"/>
        <v>1384200.1</v>
      </c>
      <c r="Z33" s="32">
        <f t="shared" si="6"/>
        <v>3292545.46</v>
      </c>
      <c r="AA33" s="32">
        <f t="shared" si="6"/>
        <v>6228650.31</v>
      </c>
      <c r="AB33" s="32">
        <f t="shared" si="6"/>
        <v>4952816.15</v>
      </c>
      <c r="AC33" s="32">
        <f t="shared" si="6"/>
        <v>2481630.24</v>
      </c>
      <c r="AD33" s="32">
        <f t="shared" si="6"/>
        <v>8183532.21</v>
      </c>
      <c r="AE33" s="32">
        <f t="shared" si="6"/>
        <v>1773251.34</v>
      </c>
      <c r="AF33" s="32">
        <f t="shared" si="6"/>
        <v>3959580.65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637058.04</v>
      </c>
      <c r="AK33" s="32">
        <f t="shared" si="6"/>
        <v>214213.43</v>
      </c>
      <c r="AL33" s="32">
        <f t="shared" si="6"/>
        <v>365729.08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24737.55</v>
      </c>
      <c r="AQ33" s="32">
        <f t="shared" si="6"/>
        <v>0</v>
      </c>
      <c r="AR33" s="32">
        <f t="shared" si="6"/>
        <v>1774000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353817.83</v>
      </c>
      <c r="AZ33" s="32">
        <f t="shared" si="6"/>
        <v>1260733.95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24127430.519999996</v>
      </c>
      <c r="BV33" s="32">
        <f t="shared" si="7"/>
        <v>11215697.29</v>
      </c>
      <c r="BW33" s="32">
        <f t="shared" si="7"/>
        <v>16834917.18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28258834.4</v>
      </c>
      <c r="BL45" s="29">
        <v>0</v>
      </c>
      <c r="BM45" s="29">
        <v>28844154.96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28258834.4</v>
      </c>
      <c r="BV45" s="30">
        <f t="shared" si="11"/>
        <v>0</v>
      </c>
      <c r="BW45" s="30">
        <f t="shared" si="11"/>
        <v>28844154.96</v>
      </c>
    </row>
    <row r="46" spans="1:75" ht="1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28258834.4</v>
      </c>
      <c r="BL47" s="32">
        <f t="shared" si="12"/>
        <v>0</v>
      </c>
      <c r="BM47" s="32">
        <f t="shared" si="12"/>
        <v>28844154.96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28258834.4</v>
      </c>
      <c r="BV47" s="32">
        <f t="shared" si="13"/>
        <v>0</v>
      </c>
      <c r="BW47" s="32">
        <f t="shared" si="13"/>
        <v>28844154.96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19306150.28</v>
      </c>
      <c r="BR54" s="29">
        <v>0</v>
      </c>
      <c r="BS54" s="29">
        <v>19361503.4</v>
      </c>
      <c r="BT54" s="29"/>
      <c r="BU54" s="30">
        <f aca="true" t="shared" si="16" ref="BU54:BW56">+C54+F54+I54+L54+O54+R54+U54+X54+AA54+AD54+AG54+AJ54+AM54+AP54+AS54+AV54+AY54+BB54+BE54+BH54+BK54+BN54+BQ54</f>
        <v>19306150.28</v>
      </c>
      <c r="BV54" s="30">
        <f t="shared" si="16"/>
        <v>0</v>
      </c>
      <c r="BW54" s="30">
        <f t="shared" si="16"/>
        <v>19361503.4</v>
      </c>
    </row>
    <row r="55" spans="1:75" ht="1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1084934.56</v>
      </c>
      <c r="BR55" s="29">
        <v>0</v>
      </c>
      <c r="BS55" s="29">
        <v>1249699.95</v>
      </c>
      <c r="BT55" s="29"/>
      <c r="BU55" s="30">
        <f t="shared" si="16"/>
        <v>1084934.56</v>
      </c>
      <c r="BV55" s="30">
        <f t="shared" si="16"/>
        <v>0</v>
      </c>
      <c r="BW55" s="30">
        <f t="shared" si="16"/>
        <v>1249699.95</v>
      </c>
    </row>
    <row r="56" spans="1:75" s="33" customFormat="1" ht="15.7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20391084.84</v>
      </c>
      <c r="BR56" s="32">
        <f>SUM(BR54:BR55)</f>
        <v>0</v>
      </c>
      <c r="BS56" s="32">
        <f>SUM(BS54:BS55)</f>
        <v>20611203.349999998</v>
      </c>
      <c r="BT56" s="32"/>
      <c r="BU56" s="30">
        <f t="shared" si="16"/>
        <v>20391084.84</v>
      </c>
      <c r="BV56" s="30">
        <f t="shared" si="16"/>
        <v>0</v>
      </c>
      <c r="BW56" s="30">
        <f t="shared" si="16"/>
        <v>20611203.349999998</v>
      </c>
    </row>
    <row r="57" spans="1:75" ht="16.5" thickBot="1" thickTop="1">
      <c r="A57" s="36"/>
      <c r="B57" s="37" t="s">
        <v>109</v>
      </c>
      <c r="C57" s="38">
        <f aca="true" t="shared" si="18" ref="C57:BN57">+C25+C33+C40+C47+C51+C56</f>
        <v>42230641.99999999</v>
      </c>
      <c r="D57" s="38">
        <f t="shared" si="18"/>
        <v>1693862.9500000002</v>
      </c>
      <c r="E57" s="38">
        <f t="shared" si="18"/>
        <v>39505205.61</v>
      </c>
      <c r="F57" s="38">
        <f t="shared" si="18"/>
        <v>0</v>
      </c>
      <c r="G57" s="38">
        <f t="shared" si="18"/>
        <v>0</v>
      </c>
      <c r="H57" s="38">
        <f t="shared" si="18"/>
        <v>0</v>
      </c>
      <c r="I57" s="38">
        <f t="shared" si="18"/>
        <v>6481692.9799999995</v>
      </c>
      <c r="J57" s="38">
        <f t="shared" si="18"/>
        <v>1062593.07</v>
      </c>
      <c r="K57" s="38">
        <f t="shared" si="18"/>
        <v>6325060.09</v>
      </c>
      <c r="L57" s="38">
        <f t="shared" si="18"/>
        <v>7566875.68</v>
      </c>
      <c r="M57" s="38">
        <f t="shared" si="18"/>
        <v>425566.72</v>
      </c>
      <c r="N57" s="38">
        <f t="shared" si="18"/>
        <v>7026679.36</v>
      </c>
      <c r="O57" s="38">
        <f t="shared" si="18"/>
        <v>2832041.8900000006</v>
      </c>
      <c r="P57" s="38">
        <f t="shared" si="18"/>
        <v>52676.61</v>
      </c>
      <c r="Q57" s="38">
        <f t="shared" si="18"/>
        <v>1659070.11</v>
      </c>
      <c r="R57" s="38">
        <f t="shared" si="18"/>
        <v>1372481.1400000001</v>
      </c>
      <c r="S57" s="38">
        <f t="shared" si="18"/>
        <v>348636.3</v>
      </c>
      <c r="T57" s="38">
        <f t="shared" si="18"/>
        <v>1853633.5399999998</v>
      </c>
      <c r="U57" s="38">
        <f t="shared" si="18"/>
        <v>555771.0499999999</v>
      </c>
      <c r="V57" s="38">
        <f t="shared" si="18"/>
        <v>0</v>
      </c>
      <c r="W57" s="38">
        <f t="shared" si="18"/>
        <v>453614</v>
      </c>
      <c r="X57" s="38">
        <f t="shared" si="18"/>
        <v>5229599.9399999995</v>
      </c>
      <c r="Y57" s="38">
        <f t="shared" si="18"/>
        <v>1390457.24</v>
      </c>
      <c r="Z57" s="38">
        <f t="shared" si="18"/>
        <v>4978903.15</v>
      </c>
      <c r="AA57" s="38">
        <f t="shared" si="18"/>
        <v>80318977.73</v>
      </c>
      <c r="AB57" s="38">
        <f t="shared" si="18"/>
        <v>4968340.090000001</v>
      </c>
      <c r="AC57" s="38">
        <f t="shared" si="18"/>
        <v>75119000.11999999</v>
      </c>
      <c r="AD57" s="38">
        <f t="shared" si="18"/>
        <v>13186391.19</v>
      </c>
      <c r="AE57" s="38">
        <f t="shared" si="18"/>
        <v>1773251.34</v>
      </c>
      <c r="AF57" s="38">
        <f t="shared" si="18"/>
        <v>8718937.379999999</v>
      </c>
      <c r="AG57" s="38">
        <f t="shared" si="18"/>
        <v>143059.39</v>
      </c>
      <c r="AH57" s="38">
        <f t="shared" si="18"/>
        <v>0</v>
      </c>
      <c r="AI57" s="38">
        <f t="shared" si="18"/>
        <v>126013.79000000001</v>
      </c>
      <c r="AJ57" s="38">
        <f t="shared" si="18"/>
        <v>22145611.81</v>
      </c>
      <c r="AK57" s="38">
        <f t="shared" si="18"/>
        <v>579450.1</v>
      </c>
      <c r="AL57" s="38">
        <f t="shared" si="18"/>
        <v>17193592.59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1032528.3200000001</v>
      </c>
      <c r="AQ57" s="38">
        <f t="shared" si="18"/>
        <v>0</v>
      </c>
      <c r="AR57" s="38">
        <f t="shared" si="18"/>
        <v>2763996.87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353817.83</v>
      </c>
      <c r="AZ57" s="38">
        <f t="shared" si="18"/>
        <v>1260733.95</v>
      </c>
      <c r="BA57" s="38">
        <f t="shared" si="18"/>
        <v>0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40737894.589999996</v>
      </c>
      <c r="BL57" s="38">
        <f t="shared" si="18"/>
        <v>0</v>
      </c>
      <c r="BM57" s="38">
        <f t="shared" si="18"/>
        <v>41359518.480000004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20391084.84</v>
      </c>
      <c r="BR57" s="38">
        <f t="shared" si="19"/>
        <v>0</v>
      </c>
      <c r="BS57" s="38">
        <f t="shared" si="19"/>
        <v>20611203.349999998</v>
      </c>
      <c r="BT57" s="38"/>
      <c r="BU57" s="38">
        <f>+BT12+BU25+BU33+BU40+BU47+BU51+BU56</f>
        <v>275577181.87000006</v>
      </c>
      <c r="BV57" s="38">
        <f t="shared" si="19"/>
        <v>13555568.37</v>
      </c>
      <c r="BW57" s="38">
        <f t="shared" si="19"/>
        <v>227694428.43999997</v>
      </c>
    </row>
    <row r="58" spans="1:75" ht="26.25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77662691.19999987</v>
      </c>
      <c r="BV58" s="32">
        <v>0</v>
      </c>
      <c r="BW58" s="32">
        <f>IF(Entrate!D69&gt;BW57,Entrate!D69-BW57,0)</f>
        <v>127821049.57999995</v>
      </c>
    </row>
  </sheetData>
  <sheetProtection/>
  <mergeCells count="74"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Utente</cp:lastModifiedBy>
  <cp:lastPrinted>2015-03-02T13:25:41Z</cp:lastPrinted>
  <dcterms:created xsi:type="dcterms:W3CDTF">2000-01-20T08:39:24Z</dcterms:created>
  <dcterms:modified xsi:type="dcterms:W3CDTF">2023-07-11T12:36:27Z</dcterms:modified>
  <cp:category/>
  <cp:version/>
  <cp:contentType/>
  <cp:contentStatus/>
</cp:coreProperties>
</file>