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35" tabRatio="495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<sst xmlns="http://schemas.openxmlformats.org/spreadsheetml/2006/main" count="237" uniqueCount="138">
  <si>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</si>
  <si>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</si>
  <si>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</si>
  <si>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</si>
  <si>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</si>
  <si>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</si>
  <si>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</si>
  <si>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</si>
  <si>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</si>
  <si>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</si>
  <si>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</si>
  <si>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</si>
  <si>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</si>
  <si>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</si>
  <si>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</si>
  <si>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</si>
  <si>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</si>
  <si>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</si>
  <si>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</si>
  <si>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</si>
  <si>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</si>
  <si>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</si>
  <si>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</si>
  <si>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</si>
  <si>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</si>
  <si>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</si>
  <si>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</si>
  <si>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</si>
  <si>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</si>
  <si>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</si>
  <si>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</si>
  <si>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</si>
  <si>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</si>
  <si>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</si>
  <si>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</si>
  <si>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</si>
  <si>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</si>
  <si>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</si>
  <si>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</si>
  <si>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</si>
  <si>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</si>
  <si>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</si>
  <si>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</si>
  <si>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</si>
  <si>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</si>
  <si>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</si>
  <si>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</si>
  <si>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</si>
  <si>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</si>
  <si>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</si>
  <si>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</si>
  <si>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</si>
  <si>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</si>
  <si>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</si>
  <si>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</si>
  <si>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</si>
  <si>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</si>
  <si>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</si>
  <si>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</si>
  <si>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</si>
  <si>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</si>
  <si>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</si>
  <si>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</si>
  <si>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</si>
  <si>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</si>
  <si>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</si>
  <si>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</si>
  <si>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</si>
  <si>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</si>
  <si>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</si>
  <si>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</si>
  <si>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</si>
  <si>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</si>
  <si>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</si>
  <si>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</si>
  <si>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</si>
  <si>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</si>
  <si>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</si>
  <si>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</si>
  <si>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</si>
  <si>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</si>
  <si>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</si>
  <si>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</si>
  <si>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</si>
  <si>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</si>
  <si>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</si>
  <si>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</si>
  <si>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</si>
  <si>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</si>
  <si>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</si>
  <si>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</si>
  <si>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</si>
  <si>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</si>
  <si>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</si>
  <si>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</si>
  <si>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</si>
  <si>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</si>
  <si>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</si>
  <si>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</si>
  <si>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</si>
  <si>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</si>
  <si>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</si>
  <si>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</si>
  <si>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</si>
  <si>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</si>
  <si>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</si>
  <si>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</si>
  <si>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</si>
  <si>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</si>
  <si>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</si>
  <si>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</si>
  <si>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</si>
  <si>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</si>
  <si>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</si>
  <si>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</si>
  <si>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</si>
  <si>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</si>
  <si>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</si>
  <si>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</si>
  <si>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</si>
  <si>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</si>
  <si>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</si>
  <si>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</si>
  <si>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</si>
  <si>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</si>
  <si>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</si>
  <si>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</si>
  <si>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</si>
  <si>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</si>
  <si>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</si>
  <si>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</si>
  <si>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</si>
  <si>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</si>
  <si>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</si>
  <si>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</si>
  <si>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</si>
  <si>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</si>
  <si>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CITTA' DI REGGIO CALABRIA                                                                                                     SETTORE FINANZE ED ECONOMATO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</si>
</sst>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1"/>
  <sheetViews>
    <sheetView showGridLines="0" tabSelected="1" zoomScale="75" zoomScaleNormal="75" workbookViewId="0" topLeftCell="A1">
      <selection activeCell="G9" sqref="G9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ht="51.75" customHeight="1">
      <c r="B1" s="102" t="s">
        <v>137</v>
      </c>
    </row>
    <row r="2" spans="5:6" ht="12.75">
      <c r="E2"/>
      <c r="F2"/>
    </row>
    <row r="3" spans="1:6" ht="12.75">
      <c r="A3" s="77" t="s">
        <v>6</v>
      </c>
      <c r="B3" s="77"/>
      <c r="C3" s="77"/>
      <c r="D3" s="77"/>
      <c r="E3"/>
      <c r="F3"/>
    </row>
    <row r="4" spans="5:6" ht="12.75">
      <c r="E4"/>
      <c r="F4"/>
    </row>
    <row r="5" ht="18.75">
      <c r="A5" s="3" t="s">
        <v>0</v>
      </c>
    </row>
    <row r="6" spans="1:3" ht="18.75">
      <c r="A6" s="3"/>
      <c r="B6" s="39" t="s">
        <v>133</v>
      </c>
      <c r="C6" s="40">
        <v>2021</v>
      </c>
    </row>
    <row r="8" spans="1:6" ht="24" customHeight="1">
      <c r="A8" s="41" t="s">
        <v>7</v>
      </c>
      <c r="B8" s="47" t="s">
        <v>9</v>
      </c>
      <c r="C8" s="43" t="s">
        <v>1</v>
      </c>
      <c r="D8" s="43" t="s">
        <v>2</v>
      </c>
      <c r="E8" s="4"/>
      <c r="F8" s="4"/>
    </row>
    <row r="9" spans="1:6" ht="12.75">
      <c r="A9" s="42"/>
      <c r="B9" s="46" t="s">
        <v>8</v>
      </c>
      <c r="C9" s="7">
        <v>4526266.73</v>
      </c>
      <c r="D9" s="45"/>
      <c r="E9" s="6"/>
      <c r="F9" s="6"/>
    </row>
    <row r="10" spans="1:6" ht="12.75">
      <c r="A10" s="42"/>
      <c r="B10" s="48" t="s">
        <v>10</v>
      </c>
      <c r="C10" s="7">
        <v>4366069.61</v>
      </c>
      <c r="D10" s="45"/>
      <c r="E10" s="6"/>
      <c r="F10" s="6"/>
    </row>
    <row r="11" spans="1:6" ht="12.75">
      <c r="A11" s="42"/>
      <c r="B11" s="48" t="s">
        <v>11</v>
      </c>
      <c r="C11" s="7">
        <v>8895205.96</v>
      </c>
      <c r="D11" s="45"/>
      <c r="E11" s="6"/>
      <c r="F11" s="6"/>
    </row>
    <row r="12" spans="1:6" ht="12.75">
      <c r="A12" s="42"/>
      <c r="B12" s="48" t="s">
        <v>12</v>
      </c>
      <c r="C12" s="7"/>
      <c r="D12" s="7">
        <v>21574145.71</v>
      </c>
      <c r="E12" s="6"/>
      <c r="F12" s="6"/>
    </row>
    <row r="13" spans="1:6" ht="12.75">
      <c r="A13" s="42"/>
      <c r="B13" s="49"/>
      <c r="C13" s="7"/>
      <c r="D13" s="45"/>
      <c r="E13" s="6"/>
      <c r="F13" s="6"/>
    </row>
    <row r="14" spans="1:6" ht="12.75">
      <c r="A14" s="50" t="s">
        <v>13</v>
      </c>
      <c r="B14" s="48" t="s">
        <v>14</v>
      </c>
      <c r="C14" s="44"/>
      <c r="D14" s="45"/>
      <c r="E14" s="6"/>
      <c r="F14" s="6"/>
    </row>
    <row r="15" spans="1:6" ht="12.75">
      <c r="A15" s="51">
        <v>10101</v>
      </c>
      <c r="B15" s="52" t="s">
        <v>15</v>
      </c>
      <c r="C15" s="7">
        <v>99111341.4</v>
      </c>
      <c r="D15" s="7">
        <v>66274140.38</v>
      </c>
      <c r="E15" s="8"/>
      <c r="F15" s="8"/>
    </row>
    <row r="16" spans="1:6" ht="12.75">
      <c r="A16" s="51">
        <v>10102</v>
      </c>
      <c r="B16" s="52" t="s">
        <v>16</v>
      </c>
      <c r="C16" s="7">
        <v>0</v>
      </c>
      <c r="D16" s="7">
        <v>0</v>
      </c>
      <c r="E16" s="8"/>
      <c r="F16" s="8"/>
    </row>
    <row r="17" spans="1:6" ht="12.75">
      <c r="A17" s="51">
        <v>10103</v>
      </c>
      <c r="B17" s="52" t="s">
        <v>17</v>
      </c>
      <c r="C17" s="7">
        <v>0</v>
      </c>
      <c r="D17" s="7">
        <v>0</v>
      </c>
      <c r="E17" s="8"/>
      <c r="F17" s="8"/>
    </row>
    <row r="18" spans="1:6" ht="12.75">
      <c r="A18" s="51">
        <v>10104</v>
      </c>
      <c r="B18" s="52" t="s">
        <v>18</v>
      </c>
      <c r="C18" s="7">
        <v>18435.72</v>
      </c>
      <c r="D18" s="7">
        <v>18435.72</v>
      </c>
      <c r="E18" s="8"/>
      <c r="F18" s="8"/>
    </row>
    <row r="19" spans="1:6" ht="12.75">
      <c r="A19" s="51">
        <v>10301</v>
      </c>
      <c r="B19" s="52" t="s">
        <v>19</v>
      </c>
      <c r="C19" s="7">
        <v>28727350.93</v>
      </c>
      <c r="D19" s="7">
        <v>28915066.75</v>
      </c>
      <c r="E19" s="8"/>
      <c r="F19" s="8"/>
    </row>
    <row r="20" spans="1:6" ht="12.75">
      <c r="A20" s="51">
        <v>10302</v>
      </c>
      <c r="B20" s="52" t="s">
        <v>20</v>
      </c>
      <c r="C20" s="7">
        <v>0</v>
      </c>
      <c r="D20" s="7">
        <v>0</v>
      </c>
      <c r="E20" s="8"/>
      <c r="F20" s="8"/>
    </row>
    <row r="21" spans="1:6" ht="15">
      <c r="A21" s="59">
        <v>10000</v>
      </c>
      <c r="B21" s="10" t="s">
        <v>21</v>
      </c>
      <c r="C21" s="11">
        <f>SUM(C15:C20)</f>
        <v>127857128.05000001</v>
      </c>
      <c r="D21" s="11">
        <f>SUM(D15:D20)</f>
        <v>95207642.85</v>
      </c>
      <c r="E21" s="8"/>
      <c r="F21" s="8"/>
    </row>
    <row r="22" spans="1:6" ht="12.75">
      <c r="A22" s="5"/>
      <c r="B22" s="6"/>
      <c r="C22" s="14"/>
      <c r="D22" s="14"/>
      <c r="E22" s="8"/>
      <c r="F22" s="8"/>
    </row>
    <row r="23" spans="1:6" ht="12.75">
      <c r="A23" s="54" t="s">
        <v>22</v>
      </c>
      <c r="B23" s="48" t="s">
        <v>23</v>
      </c>
      <c r="C23" s="7"/>
      <c r="D23" s="45"/>
      <c r="E23" s="6"/>
      <c r="F23" s="6"/>
    </row>
    <row r="24" spans="1:6" ht="12.75">
      <c r="A24" s="51">
        <v>20101</v>
      </c>
      <c r="B24" s="52" t="s">
        <v>24</v>
      </c>
      <c r="C24" s="7">
        <v>66153940.45</v>
      </c>
      <c r="D24" s="7">
        <v>63453347.85</v>
      </c>
      <c r="E24" s="8"/>
      <c r="F24" s="8"/>
    </row>
    <row r="25" spans="1:6" ht="12.75">
      <c r="A25" s="56">
        <v>20102</v>
      </c>
      <c r="B25" s="55" t="s">
        <v>25</v>
      </c>
      <c r="C25" s="7">
        <v>210</v>
      </c>
      <c r="D25" s="7">
        <v>50</v>
      </c>
      <c r="E25" s="8"/>
      <c r="F25" s="8"/>
    </row>
    <row r="26" spans="1:6" ht="12.75">
      <c r="A26" s="51">
        <v>20103</v>
      </c>
      <c r="B26" s="52" t="s">
        <v>26</v>
      </c>
      <c r="C26" s="7">
        <v>0</v>
      </c>
      <c r="D26" s="7">
        <v>0</v>
      </c>
      <c r="E26" s="8"/>
      <c r="F26" s="8"/>
    </row>
    <row r="27" spans="1:6" ht="12.75">
      <c r="A27" s="51">
        <v>20104</v>
      </c>
      <c r="B27" s="52" t="s">
        <v>27</v>
      </c>
      <c r="C27" s="7">
        <v>0</v>
      </c>
      <c r="D27" s="7">
        <v>0</v>
      </c>
      <c r="E27" s="8"/>
      <c r="F27" s="8"/>
    </row>
    <row r="28" spans="1:6" ht="12.75">
      <c r="A28" s="51">
        <v>20105</v>
      </c>
      <c r="B28" s="52" t="s">
        <v>28</v>
      </c>
      <c r="C28" s="7">
        <v>2477201.1</v>
      </c>
      <c r="D28" s="7">
        <v>1082934.59</v>
      </c>
      <c r="E28" s="8"/>
      <c r="F28" s="8"/>
    </row>
    <row r="29" spans="1:6" ht="15">
      <c r="A29" s="57">
        <v>20000</v>
      </c>
      <c r="B29" s="15" t="s">
        <v>29</v>
      </c>
      <c r="C29" s="16">
        <f>SUM(C24:C28)</f>
        <v>68631351.55</v>
      </c>
      <c r="D29" s="16">
        <f>SUM(D24:D28)</f>
        <v>64536332.440000005</v>
      </c>
      <c r="E29" s="8"/>
      <c r="F29" s="8"/>
    </row>
    <row r="30" spans="1:6" ht="12.75">
      <c r="A30" s="5"/>
      <c r="B30" s="6"/>
      <c r="C30" s="14"/>
      <c r="D30" s="14"/>
      <c r="E30" s="8"/>
      <c r="F30" s="8"/>
    </row>
    <row r="31" spans="1:6" ht="12.75">
      <c r="A31" s="58" t="s">
        <v>30</v>
      </c>
      <c r="B31" s="48" t="s">
        <v>31</v>
      </c>
      <c r="C31" s="7"/>
      <c r="D31" s="7"/>
      <c r="E31" s="8"/>
      <c r="F31" s="8"/>
    </row>
    <row r="32" spans="1:6" ht="12.75">
      <c r="A32" s="51">
        <v>30100</v>
      </c>
      <c r="B32" s="52" t="s">
        <v>32</v>
      </c>
      <c r="C32" s="7">
        <v>38930235.46</v>
      </c>
      <c r="D32" s="7">
        <v>12550412.53</v>
      </c>
      <c r="E32" s="8"/>
      <c r="F32" s="8"/>
    </row>
    <row r="33" spans="1:6" ht="12.75">
      <c r="A33" s="56">
        <v>30200</v>
      </c>
      <c r="B33" s="55" t="s">
        <v>33</v>
      </c>
      <c r="C33" s="7">
        <v>9155027.19</v>
      </c>
      <c r="D33" s="7">
        <v>4312270.36</v>
      </c>
      <c r="E33" s="8"/>
      <c r="F33" s="8"/>
    </row>
    <row r="34" spans="1:6" ht="12.75">
      <c r="A34" s="56">
        <v>30300</v>
      </c>
      <c r="B34" s="55" t="s">
        <v>34</v>
      </c>
      <c r="C34" s="7">
        <v>465257.9</v>
      </c>
      <c r="D34" s="7">
        <v>411109.41</v>
      </c>
      <c r="E34" s="8"/>
      <c r="F34" s="8"/>
    </row>
    <row r="35" spans="1:6" ht="12.75">
      <c r="A35" s="56">
        <v>30400</v>
      </c>
      <c r="B35" s="55" t="s">
        <v>35</v>
      </c>
      <c r="C35" s="7">
        <v>34330.62</v>
      </c>
      <c r="D35" s="7">
        <v>34330.62</v>
      </c>
      <c r="E35" s="8"/>
      <c r="F35" s="8"/>
    </row>
    <row r="36" spans="1:6" ht="12.75">
      <c r="A36" s="51">
        <v>30500</v>
      </c>
      <c r="B36" s="52" t="s">
        <v>36</v>
      </c>
      <c r="C36" s="7">
        <v>9493959.57</v>
      </c>
      <c r="D36" s="7">
        <v>8569412.1</v>
      </c>
      <c r="E36" s="8"/>
      <c r="F36" s="8"/>
    </row>
    <row r="37" spans="1:6" ht="15">
      <c r="A37" s="59">
        <v>30000</v>
      </c>
      <c r="B37" s="10" t="s">
        <v>37</v>
      </c>
      <c r="C37" s="11">
        <f>SUM(C32:C36)</f>
        <v>58078810.739999995</v>
      </c>
      <c r="D37" s="11">
        <f>SUM(D32:D36)</f>
        <v>25877535.020000003</v>
      </c>
      <c r="E37" s="8"/>
      <c r="F37" s="8"/>
    </row>
    <row r="38" spans="1:6" ht="12.75">
      <c r="A38" s="12"/>
      <c r="B38" s="13"/>
      <c r="C38" s="14"/>
      <c r="D38" s="14"/>
      <c r="E38" s="8"/>
      <c r="F38" s="8"/>
    </row>
    <row r="39" spans="1:6" ht="12.75">
      <c r="A39" s="58" t="s">
        <v>38</v>
      </c>
      <c r="B39" s="46" t="s">
        <v>39</v>
      </c>
      <c r="C39" s="17"/>
      <c r="D39" s="18"/>
      <c r="E39" s="6"/>
      <c r="F39" s="6"/>
    </row>
    <row r="40" spans="1:6" ht="12.75">
      <c r="A40" s="51">
        <v>40100</v>
      </c>
      <c r="B40" s="52" t="s">
        <v>40</v>
      </c>
      <c r="C40" s="7">
        <v>605503.28</v>
      </c>
      <c r="D40" s="7">
        <v>234693.29</v>
      </c>
      <c r="E40" s="8"/>
      <c r="F40" s="8"/>
    </row>
    <row r="41" spans="1:6" ht="12.75">
      <c r="A41" s="51">
        <v>40200</v>
      </c>
      <c r="B41" s="52" t="s">
        <v>41</v>
      </c>
      <c r="C41" s="7">
        <v>16344847.96</v>
      </c>
      <c r="D41" s="7">
        <v>17995161.22</v>
      </c>
      <c r="E41" s="8"/>
      <c r="F41" s="8"/>
    </row>
    <row r="42" spans="1:6" ht="12.75">
      <c r="A42" s="51">
        <v>40300</v>
      </c>
      <c r="B42" s="52" t="s">
        <v>42</v>
      </c>
      <c r="C42" s="7">
        <v>55942278.23</v>
      </c>
      <c r="D42" s="7">
        <v>55942278.23</v>
      </c>
      <c r="E42" s="8"/>
      <c r="F42" s="8"/>
    </row>
    <row r="43" spans="1:6" ht="12.75">
      <c r="A43" s="51">
        <v>40400</v>
      </c>
      <c r="B43" s="52" t="s">
        <v>43</v>
      </c>
      <c r="C43" s="7">
        <v>1237038.43</v>
      </c>
      <c r="D43" s="7">
        <v>358048.07</v>
      </c>
      <c r="E43" s="8"/>
      <c r="F43" s="8"/>
    </row>
    <row r="44" spans="1:6" ht="12.75">
      <c r="A44" s="56">
        <v>40500</v>
      </c>
      <c r="B44" s="55" t="s">
        <v>44</v>
      </c>
      <c r="C44" s="7">
        <v>1116184.03</v>
      </c>
      <c r="D44" s="7">
        <v>345343.72</v>
      </c>
      <c r="E44" s="8"/>
      <c r="F44" s="8"/>
    </row>
    <row r="45" spans="1:6" ht="15">
      <c r="A45" s="59">
        <v>40000</v>
      </c>
      <c r="B45" s="10" t="s">
        <v>45</v>
      </c>
      <c r="C45" s="11">
        <f>SUM(C40:C44)</f>
        <v>75245851.93</v>
      </c>
      <c r="D45" s="11">
        <f>SUM(D40:D44)</f>
        <v>74875524.52999999</v>
      </c>
      <c r="E45" s="8"/>
      <c r="F45" s="8"/>
    </row>
    <row r="46" spans="1:6" ht="12.75">
      <c r="A46" s="5"/>
      <c r="B46" s="6"/>
      <c r="C46" s="14"/>
      <c r="D46" s="14"/>
      <c r="E46" s="8"/>
      <c r="F46" s="8"/>
    </row>
    <row r="47" spans="1:6" ht="12.75">
      <c r="A47" s="58" t="s">
        <v>46</v>
      </c>
      <c r="B47" s="46" t="s">
        <v>47</v>
      </c>
      <c r="C47" s="17"/>
      <c r="D47" s="18"/>
      <c r="E47" s="6"/>
      <c r="F47" s="6"/>
    </row>
    <row r="48" spans="1:6" ht="12.75">
      <c r="A48" s="51">
        <v>50100</v>
      </c>
      <c r="B48" s="52" t="s">
        <v>48</v>
      </c>
      <c r="C48" s="7">
        <v>0</v>
      </c>
      <c r="D48" s="7">
        <v>0</v>
      </c>
      <c r="E48" s="8"/>
      <c r="F48" s="8"/>
    </row>
    <row r="49" spans="1:6" ht="12.75">
      <c r="A49" s="51">
        <v>50200</v>
      </c>
      <c r="B49" s="52" t="s">
        <v>49</v>
      </c>
      <c r="C49" s="7">
        <v>0</v>
      </c>
      <c r="D49" s="7">
        <v>0</v>
      </c>
      <c r="E49" s="8"/>
      <c r="F49" s="8"/>
    </row>
    <row r="50" spans="1:6" ht="12.75">
      <c r="A50" s="51">
        <v>50300</v>
      </c>
      <c r="B50" s="52" t="s">
        <v>50</v>
      </c>
      <c r="C50" s="7">
        <v>0</v>
      </c>
      <c r="D50" s="7">
        <v>0</v>
      </c>
      <c r="E50" s="8"/>
      <c r="F50" s="8"/>
    </row>
    <row r="51" spans="1:6" ht="12.75">
      <c r="A51" s="51">
        <v>50400</v>
      </c>
      <c r="B51" s="52" t="s">
        <v>51</v>
      </c>
      <c r="C51" s="7">
        <v>0</v>
      </c>
      <c r="D51" s="7">
        <v>0</v>
      </c>
      <c r="E51" s="8"/>
      <c r="F51" s="8"/>
    </row>
    <row r="52" spans="1:6" ht="15">
      <c r="A52" s="59">
        <v>50000</v>
      </c>
      <c r="B52" s="10" t="s">
        <v>52</v>
      </c>
      <c r="C52" s="11">
        <f>SUM(C48:C51)</f>
        <v>0</v>
      </c>
      <c r="D52" s="11">
        <f>SUM(D48:D51)</f>
        <v>0</v>
      </c>
      <c r="E52" s="8"/>
      <c r="F52" s="8"/>
    </row>
    <row r="53" spans="1:6" ht="12.75">
      <c r="A53" s="5"/>
      <c r="B53" s="6"/>
      <c r="C53" s="14"/>
      <c r="D53" s="14"/>
      <c r="E53" s="8"/>
      <c r="F53" s="8"/>
    </row>
    <row r="54" spans="1:6" ht="12.75">
      <c r="A54" s="58" t="s">
        <v>53</v>
      </c>
      <c r="B54" s="46" t="s">
        <v>54</v>
      </c>
      <c r="C54" s="17"/>
      <c r="D54" s="18"/>
      <c r="E54" s="6"/>
      <c r="F54" s="6"/>
    </row>
    <row r="55" spans="1:6" ht="12.75">
      <c r="A55" s="51">
        <v>60100</v>
      </c>
      <c r="B55" s="52" t="s">
        <v>48</v>
      </c>
      <c r="C55" s="7">
        <v>0</v>
      </c>
      <c r="D55" s="7">
        <v>0</v>
      </c>
      <c r="E55" s="8"/>
      <c r="F55" s="8"/>
    </row>
    <row r="56" spans="1:6" ht="12.75">
      <c r="A56" s="51">
        <v>60200</v>
      </c>
      <c r="B56" s="52" t="s">
        <v>49</v>
      </c>
      <c r="C56" s="7">
        <v>0</v>
      </c>
      <c r="D56" s="7">
        <v>0</v>
      </c>
      <c r="E56" s="8"/>
      <c r="F56" s="8"/>
    </row>
    <row r="57" spans="1:6" ht="12.75">
      <c r="A57" s="51">
        <v>60300</v>
      </c>
      <c r="B57" s="52" t="s">
        <v>50</v>
      </c>
      <c r="C57" s="7">
        <v>0</v>
      </c>
      <c r="D57" s="7">
        <v>2712325.08</v>
      </c>
      <c r="E57" s="8"/>
      <c r="F57" s="8"/>
    </row>
    <row r="58" spans="1:6" ht="12.75">
      <c r="A58" s="51">
        <v>60400</v>
      </c>
      <c r="B58" s="52" t="s">
        <v>51</v>
      </c>
      <c r="C58" s="7">
        <v>0</v>
      </c>
      <c r="D58" s="7">
        <v>0</v>
      </c>
      <c r="E58" s="8"/>
      <c r="F58" s="8"/>
    </row>
    <row r="59" spans="1:6" ht="15">
      <c r="A59" s="59">
        <v>60000</v>
      </c>
      <c r="B59" s="10" t="s">
        <v>55</v>
      </c>
      <c r="C59" s="11">
        <f>SUM(C55:C58)</f>
        <v>0</v>
      </c>
      <c r="D59" s="11">
        <f>SUM(D55:D58)</f>
        <v>2712325.08</v>
      </c>
      <c r="E59" s="8"/>
      <c r="F59" s="8"/>
    </row>
    <row r="60" spans="1:6" ht="12.75">
      <c r="A60" s="5"/>
      <c r="B60" s="6"/>
      <c r="C60" s="14"/>
      <c r="D60" s="14"/>
      <c r="E60" s="8"/>
      <c r="F60" s="8"/>
    </row>
    <row r="61" spans="1:6" ht="12.75">
      <c r="A61" s="58" t="s">
        <v>56</v>
      </c>
      <c r="B61" s="46" t="s">
        <v>57</v>
      </c>
      <c r="C61" s="17"/>
      <c r="D61" s="18"/>
      <c r="E61" s="6"/>
      <c r="F61" s="6"/>
    </row>
    <row r="62" spans="1:6" ht="12.75">
      <c r="A62" s="51">
        <v>70100</v>
      </c>
      <c r="B62" s="52" t="s">
        <v>58</v>
      </c>
      <c r="C62" s="7">
        <v>14056134.01</v>
      </c>
      <c r="D62" s="7">
        <v>14056134.01</v>
      </c>
      <c r="E62" s="8"/>
      <c r="F62" s="8"/>
    </row>
    <row r="63" spans="1:6" ht="15">
      <c r="A63" s="53">
        <v>70000</v>
      </c>
      <c r="B63" s="10" t="s">
        <v>59</v>
      </c>
      <c r="C63" s="11">
        <f>SUM(C62)</f>
        <v>14056134.01</v>
      </c>
      <c r="D63" s="11">
        <f>SUM(D62)</f>
        <v>14056134.01</v>
      </c>
      <c r="E63" s="8"/>
      <c r="F63" s="8"/>
    </row>
    <row r="64" spans="1:6" ht="12.75">
      <c r="A64" s="5"/>
      <c r="B64" s="6"/>
      <c r="C64" s="14"/>
      <c r="D64" s="14"/>
      <c r="E64" s="8"/>
      <c r="F64" s="8"/>
    </row>
    <row r="65" spans="1:6" ht="12.75">
      <c r="A65" s="58" t="s">
        <v>60</v>
      </c>
      <c r="B65" s="46" t="s">
        <v>61</v>
      </c>
      <c r="C65" s="17"/>
      <c r="D65" s="18"/>
      <c r="E65" s="6"/>
      <c r="F65" s="6"/>
    </row>
    <row r="66" spans="1:6" ht="12.75">
      <c r="A66" s="51">
        <v>90100</v>
      </c>
      <c r="B66" s="52" t="s">
        <v>62</v>
      </c>
      <c r="C66" s="7">
        <v>134388876.86</v>
      </c>
      <c r="D66" s="7">
        <v>134385230.08</v>
      </c>
      <c r="E66" s="8"/>
      <c r="F66" s="8"/>
    </row>
    <row r="67" spans="1:6" ht="12.75">
      <c r="A67" s="51">
        <v>90200</v>
      </c>
      <c r="B67" s="52" t="s">
        <v>63</v>
      </c>
      <c r="C67" s="7">
        <v>1931504.51</v>
      </c>
      <c r="D67" s="7">
        <v>1295414.76</v>
      </c>
      <c r="E67" s="8"/>
      <c r="F67" s="8"/>
    </row>
    <row r="68" spans="1:6" ht="15">
      <c r="A68" s="53">
        <v>90000</v>
      </c>
      <c r="B68" s="10" t="s">
        <v>64</v>
      </c>
      <c r="C68" s="11">
        <f>SUM(C66:C67)</f>
        <v>136320381.37</v>
      </c>
      <c r="D68" s="11">
        <f>SUM(D66:D67)</f>
        <v>135680644.84</v>
      </c>
      <c r="E68" s="8"/>
      <c r="F68" s="8"/>
    </row>
    <row r="69" spans="1:6" ht="23.25" customHeight="1">
      <c r="A69" s="9"/>
      <c r="B69" s="19" t="s">
        <v>65</v>
      </c>
      <c r="C69" s="20">
        <f>+C21+C29+C37+C45+C52+C59+C63+C68</f>
        <v>480189657.65000004</v>
      </c>
      <c r="D69" s="20">
        <f>+D21+D29+D37+D45+D52+D59+D63+D68</f>
        <v>412946138.77</v>
      </c>
      <c r="E69" s="21"/>
      <c r="F69" s="21"/>
    </row>
    <row r="70" spans="1:6" ht="23.25" customHeight="1">
      <c r="A70" s="9"/>
      <c r="B70" s="19" t="s">
        <v>3</v>
      </c>
      <c r="C70" s="20">
        <f>+C69+C9+C10+C11</f>
        <v>497977199.95000005</v>
      </c>
      <c r="D70" s="20">
        <f>+D69+D12</f>
        <v>434520284.47999996</v>
      </c>
      <c r="E70" s="21"/>
      <c r="F70" s="21"/>
    </row>
    <row r="71" spans="1:6" ht="23.25" customHeight="1">
      <c r="A71" s="9"/>
      <c r="B71" s="19" t="s">
        <v>129</v>
      </c>
      <c r="C71" s="20">
        <f>IF((Spese!BU57+Spese!BV57)&gt;Entrate!C70,(Spese!BU57+Spese!BV57)-Entrate!C70,0)</f>
        <v>0</v>
      </c>
      <c r="D71" s="20">
        <f>IF(Spese!BW57&gt;Entrate!D70,Spese!BW57-Entrate!D70,0)</f>
        <v>0</v>
      </c>
      <c r="E71" s="21"/>
      <c r="F71" s="21"/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300" verticalDpi="300" orientation="landscape" paperSize="9" scale="49" r:id="rId1"/>
  <headerFooter alignWithMargins="0">
    <oddHeader>&amp;LCOMUNE DI REGGIO CALABRIA
SETTORE FINANZE ED ECONOMATO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="70" zoomScaleNormal="70" zoomScalePageLayoutView="0" workbookViewId="0" topLeftCell="A1">
      <selection activeCell="BV11" sqref="BV1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.75">
      <c r="B1" s="3"/>
      <c r="C1" s="3"/>
    </row>
    <row r="3" spans="3:6" ht="12.75">
      <c r="C3" s="77" t="s">
        <v>6</v>
      </c>
      <c r="D3" s="77"/>
      <c r="E3" s="77"/>
      <c r="F3" s="77"/>
    </row>
    <row r="4" ht="18.75">
      <c r="B4" s="3" t="s">
        <v>134</v>
      </c>
    </row>
    <row r="5" spans="2:7" ht="18.75">
      <c r="B5" s="39"/>
      <c r="C5" s="39" t="s">
        <v>133</v>
      </c>
      <c r="D5" s="3">
        <f>Entrate!C6</f>
        <v>2021</v>
      </c>
      <c r="G5" s="3"/>
    </row>
    <row r="6" spans="2:7" ht="18.75">
      <c r="B6" s="3"/>
      <c r="G6" s="3"/>
    </row>
    <row r="7" spans="1:75" ht="12.75">
      <c r="A7" s="74"/>
      <c r="B7" s="86" t="s">
        <v>136</v>
      </c>
      <c r="C7" s="78">
        <v>1</v>
      </c>
      <c r="D7" s="79"/>
      <c r="E7" s="80"/>
      <c r="F7" s="78">
        <v>2</v>
      </c>
      <c r="G7" s="79"/>
      <c r="H7" s="80"/>
      <c r="I7" s="78">
        <v>3</v>
      </c>
      <c r="J7" s="79"/>
      <c r="K7" s="80"/>
      <c r="L7" s="78">
        <v>4</v>
      </c>
      <c r="M7" s="79"/>
      <c r="N7" s="80"/>
      <c r="O7" s="78">
        <v>5</v>
      </c>
      <c r="P7" s="79"/>
      <c r="Q7" s="80"/>
      <c r="R7" s="78">
        <v>6</v>
      </c>
      <c r="S7" s="79"/>
      <c r="T7" s="80"/>
      <c r="U7" s="78">
        <v>7</v>
      </c>
      <c r="V7" s="79"/>
      <c r="W7" s="80"/>
      <c r="X7" s="78">
        <v>8</v>
      </c>
      <c r="Y7" s="79"/>
      <c r="Z7" s="80"/>
      <c r="AA7" s="78">
        <v>9</v>
      </c>
      <c r="AB7" s="79"/>
      <c r="AC7" s="80"/>
      <c r="AD7" s="78">
        <v>10</v>
      </c>
      <c r="AE7" s="79"/>
      <c r="AF7" s="80"/>
      <c r="AG7" s="79">
        <v>11</v>
      </c>
      <c r="AH7" s="79"/>
      <c r="AI7" s="80"/>
      <c r="AJ7" s="78">
        <v>12</v>
      </c>
      <c r="AK7" s="79"/>
      <c r="AL7" s="80"/>
      <c r="AM7" s="78">
        <v>13</v>
      </c>
      <c r="AN7" s="79"/>
      <c r="AO7" s="80"/>
      <c r="AP7" s="78">
        <v>14</v>
      </c>
      <c r="AQ7" s="79"/>
      <c r="AR7" s="80"/>
      <c r="AS7" s="78">
        <v>15</v>
      </c>
      <c r="AT7" s="79"/>
      <c r="AU7" s="80"/>
      <c r="AV7" s="79">
        <v>16</v>
      </c>
      <c r="AW7" s="79"/>
      <c r="AX7" s="80"/>
      <c r="AY7" s="78">
        <v>17</v>
      </c>
      <c r="AZ7" s="79"/>
      <c r="BA7" s="80"/>
      <c r="BB7" s="78">
        <v>18</v>
      </c>
      <c r="BC7" s="79"/>
      <c r="BD7" s="80"/>
      <c r="BE7" s="78">
        <v>19</v>
      </c>
      <c r="BF7" s="79"/>
      <c r="BG7" s="80"/>
      <c r="BH7" s="78">
        <v>20</v>
      </c>
      <c r="BI7" s="79"/>
      <c r="BJ7" s="80"/>
      <c r="BK7" s="79">
        <v>50</v>
      </c>
      <c r="BL7" s="79"/>
      <c r="BM7" s="80"/>
      <c r="BN7" s="78">
        <v>60</v>
      </c>
      <c r="BO7" s="79"/>
      <c r="BP7" s="80"/>
      <c r="BQ7" s="78">
        <v>99</v>
      </c>
      <c r="BR7" s="79"/>
      <c r="BS7" s="79"/>
      <c r="BT7" s="95" t="s">
        <v>127</v>
      </c>
      <c r="BU7" s="97" t="s">
        <v>128</v>
      </c>
      <c r="BV7" s="88"/>
      <c r="BW7" s="98"/>
    </row>
    <row r="8" spans="1:75" s="22" customFormat="1" ht="58.5" customHeight="1">
      <c r="A8" s="23"/>
      <c r="B8" s="87"/>
      <c r="C8" s="88" t="s">
        <v>66</v>
      </c>
      <c r="D8" s="88"/>
      <c r="E8" s="89"/>
      <c r="F8" s="92" t="s">
        <v>67</v>
      </c>
      <c r="G8" s="89"/>
      <c r="H8" s="93"/>
      <c r="I8" s="84" t="s">
        <v>68</v>
      </c>
      <c r="J8" s="85"/>
      <c r="K8" s="83"/>
      <c r="L8" s="81" t="s">
        <v>69</v>
      </c>
      <c r="M8" s="82"/>
      <c r="N8" s="83"/>
      <c r="O8" s="81" t="s">
        <v>70</v>
      </c>
      <c r="P8" s="82"/>
      <c r="Q8" s="83"/>
      <c r="R8" s="88" t="s">
        <v>135</v>
      </c>
      <c r="S8" s="88"/>
      <c r="T8" s="89"/>
      <c r="U8" s="92" t="s">
        <v>110</v>
      </c>
      <c r="V8" s="89"/>
      <c r="W8" s="93"/>
      <c r="X8" s="84" t="s">
        <v>111</v>
      </c>
      <c r="Y8" s="85"/>
      <c r="Z8" s="83"/>
      <c r="AA8" s="81" t="s">
        <v>112</v>
      </c>
      <c r="AB8" s="82"/>
      <c r="AC8" s="83"/>
      <c r="AD8" s="81" t="s">
        <v>113</v>
      </c>
      <c r="AE8" s="82"/>
      <c r="AF8" s="83"/>
      <c r="AG8" s="88" t="s">
        <v>114</v>
      </c>
      <c r="AH8" s="88"/>
      <c r="AI8" s="89"/>
      <c r="AJ8" s="92" t="s">
        <v>115</v>
      </c>
      <c r="AK8" s="89"/>
      <c r="AL8" s="93"/>
      <c r="AM8" s="84" t="s">
        <v>116</v>
      </c>
      <c r="AN8" s="85"/>
      <c r="AO8" s="83"/>
      <c r="AP8" s="81" t="s">
        <v>117</v>
      </c>
      <c r="AQ8" s="82"/>
      <c r="AR8" s="83"/>
      <c r="AS8" s="81" t="s">
        <v>118</v>
      </c>
      <c r="AT8" s="82"/>
      <c r="AU8" s="83"/>
      <c r="AV8" s="88" t="s">
        <v>119</v>
      </c>
      <c r="AW8" s="88"/>
      <c r="AX8" s="89"/>
      <c r="AY8" s="92" t="s">
        <v>120</v>
      </c>
      <c r="AZ8" s="89"/>
      <c r="BA8" s="93"/>
      <c r="BB8" s="84" t="s">
        <v>121</v>
      </c>
      <c r="BC8" s="85"/>
      <c r="BD8" s="83"/>
      <c r="BE8" s="81" t="s">
        <v>122</v>
      </c>
      <c r="BF8" s="82"/>
      <c r="BG8" s="83"/>
      <c r="BH8" s="81" t="s">
        <v>123</v>
      </c>
      <c r="BI8" s="82"/>
      <c r="BJ8" s="83"/>
      <c r="BK8" s="88" t="s">
        <v>124</v>
      </c>
      <c r="BL8" s="88"/>
      <c r="BM8" s="89"/>
      <c r="BN8" s="92" t="s">
        <v>125</v>
      </c>
      <c r="BO8" s="89"/>
      <c r="BP8" s="93"/>
      <c r="BQ8" s="84" t="s">
        <v>126</v>
      </c>
      <c r="BR8" s="85"/>
      <c r="BS8" s="82"/>
      <c r="BT8" s="96"/>
      <c r="BU8" s="99"/>
      <c r="BV8" s="100"/>
      <c r="BW8" s="101"/>
    </row>
    <row r="9" spans="1:75" s="22" customFormat="1" ht="11.25" customHeight="1">
      <c r="A9" s="23"/>
      <c r="B9" s="60"/>
      <c r="C9" s="90" t="s">
        <v>4</v>
      </c>
      <c r="D9" s="91"/>
      <c r="E9" s="61" t="s">
        <v>5</v>
      </c>
      <c r="F9" s="90" t="s">
        <v>4</v>
      </c>
      <c r="G9" s="91"/>
      <c r="H9" s="67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94" t="s">
        <v>4</v>
      </c>
      <c r="S9" s="91"/>
      <c r="T9" s="61" t="s">
        <v>5</v>
      </c>
      <c r="U9" s="90" t="s">
        <v>4</v>
      </c>
      <c r="V9" s="91"/>
      <c r="W9" s="67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94" t="s">
        <v>4</v>
      </c>
      <c r="AH9" s="91"/>
      <c r="AI9" s="61" t="s">
        <v>5</v>
      </c>
      <c r="AJ9" s="90" t="s">
        <v>4</v>
      </c>
      <c r="AK9" s="91"/>
      <c r="AL9" s="67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94" t="s">
        <v>4</v>
      </c>
      <c r="AW9" s="91"/>
      <c r="AX9" s="61" t="s">
        <v>5</v>
      </c>
      <c r="AY9" s="90" t="s">
        <v>4</v>
      </c>
      <c r="AZ9" s="91"/>
      <c r="BA9" s="67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24" t="s">
        <v>5</v>
      </c>
      <c r="BK9" s="94" t="s">
        <v>4</v>
      </c>
      <c r="BL9" s="91"/>
      <c r="BM9" s="61" t="s">
        <v>5</v>
      </c>
      <c r="BN9" s="90" t="s">
        <v>4</v>
      </c>
      <c r="BO9" s="91"/>
      <c r="BP9" s="67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79183183.68</v>
      </c>
      <c r="BU12" s="76">
        <f>BT12</f>
        <v>79183183.68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73</v>
      </c>
      <c r="C15" s="29">
        <v>13674125.33</v>
      </c>
      <c r="D15" s="29">
        <v>0</v>
      </c>
      <c r="E15" s="29">
        <v>12930496.25</v>
      </c>
      <c r="F15" s="29">
        <v>0</v>
      </c>
      <c r="G15" s="29">
        <v>0</v>
      </c>
      <c r="H15" s="29">
        <v>0</v>
      </c>
      <c r="I15" s="29">
        <v>5773283.82</v>
      </c>
      <c r="J15" s="29">
        <v>0</v>
      </c>
      <c r="K15" s="29">
        <v>5541258.09</v>
      </c>
      <c r="L15" s="29">
        <v>1042409.15</v>
      </c>
      <c r="M15" s="29">
        <v>0</v>
      </c>
      <c r="N15" s="29">
        <v>995338.54</v>
      </c>
      <c r="O15" s="29">
        <v>786910.57</v>
      </c>
      <c r="P15" s="29">
        <v>0</v>
      </c>
      <c r="Q15" s="29">
        <v>756643.5</v>
      </c>
      <c r="R15" s="29">
        <v>168343.09</v>
      </c>
      <c r="S15" s="29">
        <v>0</v>
      </c>
      <c r="T15" s="29">
        <v>159878.64</v>
      </c>
      <c r="U15" s="29">
        <v>150216.42</v>
      </c>
      <c r="V15" s="29">
        <v>0</v>
      </c>
      <c r="W15" s="29">
        <v>141539.84</v>
      </c>
      <c r="X15" s="29">
        <v>1486345.19</v>
      </c>
      <c r="Y15" s="29">
        <v>0</v>
      </c>
      <c r="Z15" s="29">
        <v>1360453.87</v>
      </c>
      <c r="AA15" s="29">
        <v>1776985.11</v>
      </c>
      <c r="AB15" s="29">
        <v>0</v>
      </c>
      <c r="AC15" s="29">
        <v>1709056.94</v>
      </c>
      <c r="AD15" s="29">
        <v>207893.01</v>
      </c>
      <c r="AE15" s="29">
        <v>0</v>
      </c>
      <c r="AF15" s="29">
        <v>201303.96</v>
      </c>
      <c r="AG15" s="29">
        <v>247682.19</v>
      </c>
      <c r="AH15" s="29">
        <v>0</v>
      </c>
      <c r="AI15" s="29">
        <v>189279.57</v>
      </c>
      <c r="AJ15" s="29">
        <v>1954973.62</v>
      </c>
      <c r="AK15" s="29">
        <v>0</v>
      </c>
      <c r="AL15" s="29">
        <v>1838065.73</v>
      </c>
      <c r="AM15" s="29">
        <v>0</v>
      </c>
      <c r="AN15" s="29">
        <v>0</v>
      </c>
      <c r="AO15" s="29">
        <v>0</v>
      </c>
      <c r="AP15" s="29">
        <v>1011438.21</v>
      </c>
      <c r="AQ15" s="29">
        <v>0</v>
      </c>
      <c r="AR15" s="29">
        <v>924449.9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28280605.710000005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26747764.830000002</v>
      </c>
    </row>
    <row r="16" spans="1:75" ht="15">
      <c r="A16" s="26">
        <f>A15+1</f>
        <v>102</v>
      </c>
      <c r="B16" s="28" t="s">
        <v>74</v>
      </c>
      <c r="C16" s="29">
        <v>1033650.75</v>
      </c>
      <c r="D16" s="29">
        <v>0</v>
      </c>
      <c r="E16" s="29">
        <v>924509.84</v>
      </c>
      <c r="F16" s="29">
        <v>0</v>
      </c>
      <c r="G16" s="29">
        <v>0</v>
      </c>
      <c r="H16" s="29">
        <v>0</v>
      </c>
      <c r="I16" s="29">
        <v>335687.37</v>
      </c>
      <c r="J16" s="29">
        <v>0</v>
      </c>
      <c r="K16" s="29">
        <v>314183.07</v>
      </c>
      <c r="L16" s="29">
        <v>66551.41</v>
      </c>
      <c r="M16" s="29">
        <v>0</v>
      </c>
      <c r="N16" s="29">
        <v>62597.22</v>
      </c>
      <c r="O16" s="29">
        <v>0</v>
      </c>
      <c r="P16" s="29">
        <v>0</v>
      </c>
      <c r="Q16" s="29">
        <v>5000</v>
      </c>
      <c r="R16" s="29">
        <v>0</v>
      </c>
      <c r="S16" s="29">
        <v>0</v>
      </c>
      <c r="T16" s="29">
        <v>0</v>
      </c>
      <c r="U16" s="29">
        <v>6088.01</v>
      </c>
      <c r="V16" s="29">
        <v>0</v>
      </c>
      <c r="W16" s="29">
        <v>5921.57</v>
      </c>
      <c r="X16" s="29">
        <v>81497.77</v>
      </c>
      <c r="Y16" s="29">
        <v>0</v>
      </c>
      <c r="Z16" s="29">
        <v>80868.39</v>
      </c>
      <c r="AA16" s="29">
        <v>47313.64</v>
      </c>
      <c r="AB16" s="29">
        <v>0</v>
      </c>
      <c r="AC16" s="29">
        <v>119555.62</v>
      </c>
      <c r="AD16" s="29">
        <v>12132.88</v>
      </c>
      <c r="AE16" s="29">
        <v>0</v>
      </c>
      <c r="AF16" s="29">
        <v>13579.25</v>
      </c>
      <c r="AG16" s="29">
        <v>11069.5</v>
      </c>
      <c r="AH16" s="29">
        <v>0</v>
      </c>
      <c r="AI16" s="29">
        <v>7822.69</v>
      </c>
      <c r="AJ16" s="29">
        <v>114761.38</v>
      </c>
      <c r="AK16" s="29">
        <v>0</v>
      </c>
      <c r="AL16" s="29">
        <v>108834.36</v>
      </c>
      <c r="AM16" s="29">
        <v>0</v>
      </c>
      <c r="AN16" s="29">
        <v>0</v>
      </c>
      <c r="AO16" s="29">
        <v>0</v>
      </c>
      <c r="AP16" s="29">
        <v>56976.34</v>
      </c>
      <c r="AQ16" s="29">
        <v>0</v>
      </c>
      <c r="AR16" s="29">
        <v>51576.76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1765729.05</v>
      </c>
      <c r="BV16" s="30">
        <f t="shared" si="0"/>
        <v>0</v>
      </c>
      <c r="BW16" s="30">
        <f t="shared" si="0"/>
        <v>1694448.77</v>
      </c>
    </row>
    <row r="17" spans="1:75" ht="15">
      <c r="A17" s="26">
        <f aca="true" t="shared" si="2" ref="A17:A24">A16+1</f>
        <v>103</v>
      </c>
      <c r="B17" s="28" t="s">
        <v>75</v>
      </c>
      <c r="C17" s="29">
        <v>13995510.47</v>
      </c>
      <c r="D17" s="29">
        <v>0</v>
      </c>
      <c r="E17" s="29">
        <v>16134638.15</v>
      </c>
      <c r="F17" s="29">
        <v>0</v>
      </c>
      <c r="G17" s="29">
        <v>0</v>
      </c>
      <c r="H17" s="29">
        <v>484</v>
      </c>
      <c r="I17" s="29">
        <v>258223.29</v>
      </c>
      <c r="J17" s="29">
        <v>0</v>
      </c>
      <c r="K17" s="29">
        <v>467787.95</v>
      </c>
      <c r="L17" s="29">
        <v>3558017.47</v>
      </c>
      <c r="M17" s="29">
        <v>0</v>
      </c>
      <c r="N17" s="29">
        <v>4770359.93</v>
      </c>
      <c r="O17" s="29">
        <v>283194.98</v>
      </c>
      <c r="P17" s="29">
        <v>0</v>
      </c>
      <c r="Q17" s="29">
        <v>335528.24</v>
      </c>
      <c r="R17" s="29">
        <v>135775.42</v>
      </c>
      <c r="S17" s="29">
        <v>0</v>
      </c>
      <c r="T17" s="29">
        <v>464782.85</v>
      </c>
      <c r="U17" s="29">
        <v>104671.28</v>
      </c>
      <c r="V17" s="29">
        <v>0</v>
      </c>
      <c r="W17" s="29">
        <v>145244.59</v>
      </c>
      <c r="X17" s="29">
        <v>76719.04</v>
      </c>
      <c r="Y17" s="29">
        <v>0</v>
      </c>
      <c r="Z17" s="29">
        <v>68909.45</v>
      </c>
      <c r="AA17" s="29">
        <v>53290741.35</v>
      </c>
      <c r="AB17" s="29">
        <v>0</v>
      </c>
      <c r="AC17" s="29">
        <v>64412918.18</v>
      </c>
      <c r="AD17" s="29">
        <v>2442360.96</v>
      </c>
      <c r="AE17" s="29">
        <v>0</v>
      </c>
      <c r="AF17" s="29">
        <v>7668017.08</v>
      </c>
      <c r="AG17" s="29">
        <v>48515.69</v>
      </c>
      <c r="AH17" s="29">
        <v>0</v>
      </c>
      <c r="AI17" s="29">
        <v>666704.34</v>
      </c>
      <c r="AJ17" s="29">
        <v>10403895.81</v>
      </c>
      <c r="AK17" s="29">
        <v>0</v>
      </c>
      <c r="AL17" s="29">
        <v>7156346.53</v>
      </c>
      <c r="AM17" s="29">
        <v>0</v>
      </c>
      <c r="AN17" s="29">
        <v>0</v>
      </c>
      <c r="AO17" s="29">
        <v>0</v>
      </c>
      <c r="AP17" s="29">
        <v>72225.97</v>
      </c>
      <c r="AQ17" s="29">
        <v>0</v>
      </c>
      <c r="AR17" s="29">
        <v>40130.86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84669851.73</v>
      </c>
      <c r="BV17" s="30">
        <f t="shared" si="0"/>
        <v>0</v>
      </c>
      <c r="BW17" s="30">
        <f t="shared" si="0"/>
        <v>102331852.15</v>
      </c>
    </row>
    <row r="18" spans="1:75" ht="15">
      <c r="A18" s="26">
        <f t="shared" si="2"/>
        <v>104</v>
      </c>
      <c r="B18" s="28" t="s">
        <v>23</v>
      </c>
      <c r="C18" s="29">
        <v>59661.92</v>
      </c>
      <c r="D18" s="29">
        <v>0</v>
      </c>
      <c r="E18" s="29">
        <v>66106.77</v>
      </c>
      <c r="F18" s="29">
        <v>0</v>
      </c>
      <c r="G18" s="29">
        <v>0</v>
      </c>
      <c r="H18" s="29">
        <v>0</v>
      </c>
      <c r="I18" s="29">
        <v>7710</v>
      </c>
      <c r="J18" s="29">
        <v>0</v>
      </c>
      <c r="K18" s="29">
        <v>8050</v>
      </c>
      <c r="L18" s="29">
        <v>1875464.92</v>
      </c>
      <c r="M18" s="29">
        <v>0</v>
      </c>
      <c r="N18" s="29">
        <v>935266.13</v>
      </c>
      <c r="O18" s="29">
        <v>0</v>
      </c>
      <c r="P18" s="29">
        <v>0</v>
      </c>
      <c r="Q18" s="29">
        <v>0</v>
      </c>
      <c r="R18" s="29">
        <v>975</v>
      </c>
      <c r="S18" s="29">
        <v>0</v>
      </c>
      <c r="T18" s="29">
        <v>0</v>
      </c>
      <c r="U18" s="29">
        <v>315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8494044.35</v>
      </c>
      <c r="AB18" s="29">
        <v>0</v>
      </c>
      <c r="AC18" s="29">
        <v>10080515.23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6786341.15</v>
      </c>
      <c r="AK18" s="29">
        <v>0</v>
      </c>
      <c r="AL18" s="29">
        <v>5305135.94</v>
      </c>
      <c r="AM18" s="29">
        <v>0</v>
      </c>
      <c r="AN18" s="29">
        <v>0</v>
      </c>
      <c r="AO18" s="29">
        <v>0</v>
      </c>
      <c r="AP18" s="29">
        <v>600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17225112.34</v>
      </c>
      <c r="BV18" s="30">
        <f t="shared" si="0"/>
        <v>0</v>
      </c>
      <c r="BW18" s="30">
        <f t="shared" si="0"/>
        <v>16395074.07</v>
      </c>
    </row>
    <row r="19" spans="1:75" ht="1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78</v>
      </c>
      <c r="C21" s="29">
        <v>21900.6</v>
      </c>
      <c r="D21" s="29">
        <v>0</v>
      </c>
      <c r="E21" s="29">
        <v>618740.26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13672742.97</v>
      </c>
      <c r="BL21" s="29">
        <v>0</v>
      </c>
      <c r="BM21" s="29">
        <v>13723623.51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13694643.57</v>
      </c>
      <c r="BV21" s="30">
        <f t="shared" si="0"/>
        <v>0</v>
      </c>
      <c r="BW21" s="30">
        <f t="shared" si="0"/>
        <v>14342363.77</v>
      </c>
    </row>
    <row r="22" spans="1:75" ht="1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80</v>
      </c>
      <c r="C23" s="29">
        <v>321285.79</v>
      </c>
      <c r="D23" s="29">
        <v>0</v>
      </c>
      <c r="E23" s="29">
        <v>301342.59</v>
      </c>
      <c r="F23" s="29">
        <v>0</v>
      </c>
      <c r="G23" s="29">
        <v>0</v>
      </c>
      <c r="H23" s="29">
        <v>0</v>
      </c>
      <c r="I23" s="29">
        <v>9169.1</v>
      </c>
      <c r="J23" s="29">
        <v>0</v>
      </c>
      <c r="K23" s="29">
        <v>5912.3</v>
      </c>
      <c r="L23" s="29">
        <v>3108.29</v>
      </c>
      <c r="M23" s="29">
        <v>0</v>
      </c>
      <c r="N23" s="29">
        <v>6575.26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250</v>
      </c>
      <c r="AG23" s="29">
        <v>0</v>
      </c>
      <c r="AH23" s="29">
        <v>0</v>
      </c>
      <c r="AI23" s="29">
        <v>0</v>
      </c>
      <c r="AJ23" s="29">
        <v>1586.81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291.92</v>
      </c>
      <c r="AQ23" s="29">
        <v>0</v>
      </c>
      <c r="AR23" s="29">
        <v>5586.49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335441.9099999999</v>
      </c>
      <c r="BV23" s="30">
        <f t="shared" si="0"/>
        <v>0</v>
      </c>
      <c r="BW23" s="30">
        <f t="shared" si="0"/>
        <v>319666.64</v>
      </c>
    </row>
    <row r="24" spans="1:75" ht="15">
      <c r="A24" s="26">
        <f t="shared" si="2"/>
        <v>110</v>
      </c>
      <c r="B24" s="28" t="s">
        <v>81</v>
      </c>
      <c r="C24" s="29">
        <v>10645918.86</v>
      </c>
      <c r="D24" s="29">
        <v>1376833.12</v>
      </c>
      <c r="E24" s="29">
        <v>8849214.91</v>
      </c>
      <c r="F24" s="29">
        <v>0</v>
      </c>
      <c r="G24" s="29">
        <v>0</v>
      </c>
      <c r="H24" s="29">
        <v>0</v>
      </c>
      <c r="I24" s="29">
        <v>29250</v>
      </c>
      <c r="J24" s="29">
        <v>612475.61</v>
      </c>
      <c r="K24" s="29">
        <v>29250</v>
      </c>
      <c r="L24" s="29">
        <v>1754</v>
      </c>
      <c r="M24" s="29">
        <v>186200</v>
      </c>
      <c r="N24" s="29">
        <v>13085.94</v>
      </c>
      <c r="O24" s="29">
        <v>194725.53</v>
      </c>
      <c r="P24" s="29">
        <v>13672.64</v>
      </c>
      <c r="Q24" s="29">
        <v>50318.4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10428.57</v>
      </c>
      <c r="Z24" s="29">
        <v>0</v>
      </c>
      <c r="AA24" s="29">
        <v>0</v>
      </c>
      <c r="AB24" s="29">
        <v>39711.44</v>
      </c>
      <c r="AC24" s="29">
        <v>34893.87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9983.93</v>
      </c>
      <c r="AK24" s="29">
        <v>324487.14</v>
      </c>
      <c r="AL24" s="29">
        <v>62239.83</v>
      </c>
      <c r="AM24" s="29">
        <v>0</v>
      </c>
      <c r="AN24" s="29">
        <v>0</v>
      </c>
      <c r="AO24" s="29">
        <v>0</v>
      </c>
      <c r="AP24" s="29">
        <v>1870.04</v>
      </c>
      <c r="AQ24" s="29">
        <v>0</v>
      </c>
      <c r="AR24" s="29">
        <v>1870.04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10883502.359999998</v>
      </c>
      <c r="BV24" s="30">
        <f t="shared" si="0"/>
        <v>2563808.52</v>
      </c>
      <c r="BW24" s="30">
        <f t="shared" si="0"/>
        <v>9040872.989999998</v>
      </c>
    </row>
    <row r="25" spans="1:75" s="33" customFormat="1" ht="15.75" thickBot="1">
      <c r="A25" s="70">
        <v>100</v>
      </c>
      <c r="B25" s="31" t="s">
        <v>82</v>
      </c>
      <c r="C25" s="32">
        <f aca="true" t="shared" si="3" ref="C25:BN25">SUM(C15:C24)</f>
        <v>39752053.72</v>
      </c>
      <c r="D25" s="32">
        <f t="shared" si="3"/>
        <v>1376833.12</v>
      </c>
      <c r="E25" s="32">
        <f t="shared" si="3"/>
        <v>39825048.77</v>
      </c>
      <c r="F25" s="32">
        <f t="shared" si="3"/>
        <v>0</v>
      </c>
      <c r="G25" s="32">
        <f t="shared" si="3"/>
        <v>0</v>
      </c>
      <c r="H25" s="32">
        <f t="shared" si="3"/>
        <v>484</v>
      </c>
      <c r="I25" s="32">
        <f t="shared" si="3"/>
        <v>6413323.58</v>
      </c>
      <c r="J25" s="32">
        <f t="shared" si="3"/>
        <v>612475.61</v>
      </c>
      <c r="K25" s="32">
        <f t="shared" si="3"/>
        <v>6366441.41</v>
      </c>
      <c r="L25" s="32">
        <f t="shared" si="3"/>
        <v>6547305.24</v>
      </c>
      <c r="M25" s="32">
        <f t="shared" si="3"/>
        <v>186200</v>
      </c>
      <c r="N25" s="32">
        <f t="shared" si="3"/>
        <v>6783223.02</v>
      </c>
      <c r="O25" s="32">
        <f t="shared" si="3"/>
        <v>1264831.0799999998</v>
      </c>
      <c r="P25" s="32">
        <f t="shared" si="3"/>
        <v>13672.64</v>
      </c>
      <c r="Q25" s="32">
        <f t="shared" si="3"/>
        <v>1147490.14</v>
      </c>
      <c r="R25" s="32">
        <f t="shared" si="3"/>
        <v>305093.51</v>
      </c>
      <c r="S25" s="32">
        <f t="shared" si="3"/>
        <v>0</v>
      </c>
      <c r="T25" s="32">
        <f t="shared" si="3"/>
        <v>624661.49</v>
      </c>
      <c r="U25" s="32">
        <f t="shared" si="3"/>
        <v>261290.71000000002</v>
      </c>
      <c r="V25" s="32">
        <f t="shared" si="3"/>
        <v>0</v>
      </c>
      <c r="W25" s="32">
        <f t="shared" si="3"/>
        <v>292706</v>
      </c>
      <c r="X25" s="32">
        <f t="shared" si="3"/>
        <v>1644562</v>
      </c>
      <c r="Y25" s="32">
        <f t="shared" si="3"/>
        <v>10428.57</v>
      </c>
      <c r="Z25" s="32">
        <f t="shared" si="3"/>
        <v>1510231.71</v>
      </c>
      <c r="AA25" s="32">
        <f t="shared" si="3"/>
        <v>63609084.45</v>
      </c>
      <c r="AB25" s="32">
        <f t="shared" si="3"/>
        <v>39711.44</v>
      </c>
      <c r="AC25" s="32">
        <f t="shared" si="3"/>
        <v>76356939.84</v>
      </c>
      <c r="AD25" s="32">
        <f t="shared" si="3"/>
        <v>2662386.85</v>
      </c>
      <c r="AE25" s="32">
        <f t="shared" si="3"/>
        <v>0</v>
      </c>
      <c r="AF25" s="32">
        <f t="shared" si="3"/>
        <v>7883150.29</v>
      </c>
      <c r="AG25" s="32">
        <f t="shared" si="3"/>
        <v>307267.38</v>
      </c>
      <c r="AH25" s="32">
        <f t="shared" si="3"/>
        <v>0</v>
      </c>
      <c r="AI25" s="32">
        <f t="shared" si="3"/>
        <v>863806.6</v>
      </c>
      <c r="AJ25" s="32">
        <f t="shared" si="3"/>
        <v>19271542.7</v>
      </c>
      <c r="AK25" s="32">
        <f t="shared" si="3"/>
        <v>324487.14</v>
      </c>
      <c r="AL25" s="32">
        <f t="shared" si="3"/>
        <v>14470622.390000002</v>
      </c>
      <c r="AM25" s="32">
        <f t="shared" si="3"/>
        <v>0</v>
      </c>
      <c r="AN25" s="32">
        <f t="shared" si="3"/>
        <v>0</v>
      </c>
      <c r="AO25" s="32">
        <f t="shared" si="3"/>
        <v>0</v>
      </c>
      <c r="AP25" s="32">
        <f t="shared" si="3"/>
        <v>1143402.48</v>
      </c>
      <c r="AQ25" s="32">
        <f t="shared" si="3"/>
        <v>0</v>
      </c>
      <c r="AR25" s="32">
        <f t="shared" si="3"/>
        <v>1023614.05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13672742.97</v>
      </c>
      <c r="BL25" s="32">
        <f t="shared" si="3"/>
        <v>0</v>
      </c>
      <c r="BM25" s="32">
        <f t="shared" si="3"/>
        <v>13723623.51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156854886.67</v>
      </c>
      <c r="BV25" s="32">
        <f t="shared" si="4"/>
        <v>2563808.52</v>
      </c>
      <c r="BW25" s="32">
        <f t="shared" si="4"/>
        <v>170872043.22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85</v>
      </c>
      <c r="C29" s="29">
        <v>2718343.32</v>
      </c>
      <c r="D29" s="29">
        <v>0</v>
      </c>
      <c r="E29" s="29">
        <v>3764151.18</v>
      </c>
      <c r="F29" s="29">
        <v>0</v>
      </c>
      <c r="G29" s="29">
        <v>0</v>
      </c>
      <c r="H29" s="29">
        <v>117241.76</v>
      </c>
      <c r="I29" s="29">
        <v>54989.01</v>
      </c>
      <c r="J29" s="29">
        <v>0</v>
      </c>
      <c r="K29" s="29">
        <v>84386.82</v>
      </c>
      <c r="L29" s="29">
        <v>723077.12</v>
      </c>
      <c r="M29" s="29">
        <v>0</v>
      </c>
      <c r="N29" s="29">
        <v>603588.82</v>
      </c>
      <c r="O29" s="29">
        <v>417431.48</v>
      </c>
      <c r="P29" s="29">
        <v>0</v>
      </c>
      <c r="Q29" s="29">
        <v>890877.05</v>
      </c>
      <c r="R29" s="29">
        <v>457645.33</v>
      </c>
      <c r="S29" s="29">
        <v>0</v>
      </c>
      <c r="T29" s="29">
        <v>1059869.7</v>
      </c>
      <c r="U29" s="29">
        <v>27266.81</v>
      </c>
      <c r="V29" s="29">
        <v>0</v>
      </c>
      <c r="W29" s="29">
        <v>70</v>
      </c>
      <c r="X29" s="29">
        <v>1930574.39</v>
      </c>
      <c r="Y29" s="29">
        <v>0</v>
      </c>
      <c r="Z29" s="29">
        <v>4641006.66</v>
      </c>
      <c r="AA29" s="29">
        <v>1949590.18</v>
      </c>
      <c r="AB29" s="29">
        <v>0</v>
      </c>
      <c r="AC29" s="29">
        <v>5118104.61</v>
      </c>
      <c r="AD29" s="29">
        <v>7073614.18</v>
      </c>
      <c r="AE29" s="29">
        <v>0</v>
      </c>
      <c r="AF29" s="29">
        <v>2236397.08</v>
      </c>
      <c r="AG29" s="29">
        <v>0</v>
      </c>
      <c r="AH29" s="29">
        <v>0</v>
      </c>
      <c r="AI29" s="29">
        <v>0</v>
      </c>
      <c r="AJ29" s="29">
        <v>250287.78</v>
      </c>
      <c r="AK29" s="29">
        <v>0</v>
      </c>
      <c r="AL29" s="29">
        <v>163585.56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80664.48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15683484.079999998</v>
      </c>
      <c r="BV29" s="30">
        <f t="shared" si="5"/>
        <v>0</v>
      </c>
      <c r="BW29" s="30">
        <f t="shared" si="5"/>
        <v>18679279.24</v>
      </c>
    </row>
    <row r="30" spans="1:75" ht="15">
      <c r="A30" s="26">
        <f>A29+1</f>
        <v>203</v>
      </c>
      <c r="B30" s="28" t="s">
        <v>86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284000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284000</v>
      </c>
      <c r="BV30" s="30">
        <f t="shared" si="5"/>
        <v>0</v>
      </c>
      <c r="BW30" s="30">
        <f t="shared" si="5"/>
        <v>0</v>
      </c>
    </row>
    <row r="31" spans="1:75" ht="1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88</v>
      </c>
      <c r="C32" s="29">
        <v>1350000</v>
      </c>
      <c r="D32" s="29">
        <v>573773.97</v>
      </c>
      <c r="E32" s="29">
        <v>1350000</v>
      </c>
      <c r="F32" s="29">
        <v>0</v>
      </c>
      <c r="G32" s="29">
        <v>0</v>
      </c>
      <c r="H32" s="29">
        <v>0</v>
      </c>
      <c r="I32" s="29">
        <v>0</v>
      </c>
      <c r="J32" s="29">
        <v>629121.34</v>
      </c>
      <c r="K32" s="29">
        <v>0</v>
      </c>
      <c r="L32" s="29">
        <v>0</v>
      </c>
      <c r="M32" s="29">
        <v>335612.99</v>
      </c>
      <c r="N32" s="29">
        <v>0</v>
      </c>
      <c r="O32" s="29">
        <v>0</v>
      </c>
      <c r="P32" s="29">
        <v>234792.86</v>
      </c>
      <c r="Q32" s="29">
        <v>0</v>
      </c>
      <c r="R32" s="29">
        <v>0</v>
      </c>
      <c r="S32" s="29">
        <v>151187</v>
      </c>
      <c r="T32" s="29">
        <v>0</v>
      </c>
      <c r="U32" s="29">
        <v>0</v>
      </c>
      <c r="V32" s="29">
        <v>0</v>
      </c>
      <c r="W32" s="29">
        <v>0</v>
      </c>
      <c r="X32" s="29">
        <v>7455.67</v>
      </c>
      <c r="Y32" s="29">
        <v>318219.2</v>
      </c>
      <c r="Z32" s="29">
        <v>11084.48</v>
      </c>
      <c r="AA32" s="29">
        <v>0</v>
      </c>
      <c r="AB32" s="29">
        <v>1456225.7</v>
      </c>
      <c r="AC32" s="29">
        <v>0</v>
      </c>
      <c r="AD32" s="29">
        <v>0</v>
      </c>
      <c r="AE32" s="29">
        <v>1744063.37</v>
      </c>
      <c r="AF32" s="29">
        <v>0</v>
      </c>
      <c r="AG32" s="29">
        <v>0</v>
      </c>
      <c r="AH32" s="29">
        <v>0</v>
      </c>
      <c r="AI32" s="29">
        <v>0</v>
      </c>
      <c r="AJ32" s="29">
        <v>5217.3</v>
      </c>
      <c r="AK32" s="29">
        <v>600927.88</v>
      </c>
      <c r="AL32" s="29">
        <v>2136.78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1362672.97</v>
      </c>
      <c r="BV32" s="30">
        <f t="shared" si="5"/>
        <v>6043924.3100000005</v>
      </c>
      <c r="BW32" s="30">
        <f t="shared" si="5"/>
        <v>1363221.26</v>
      </c>
    </row>
    <row r="33" spans="1:75" s="33" customFormat="1" ht="15.75" thickBot="1">
      <c r="A33" s="70">
        <v>200</v>
      </c>
      <c r="B33" s="31" t="s">
        <v>89</v>
      </c>
      <c r="C33" s="32">
        <f aca="true" t="shared" si="6" ref="C33:BN33">SUM(C28:C32)</f>
        <v>4068343.32</v>
      </c>
      <c r="D33" s="32">
        <f t="shared" si="6"/>
        <v>573773.97</v>
      </c>
      <c r="E33" s="32">
        <f t="shared" si="6"/>
        <v>5114151.18</v>
      </c>
      <c r="F33" s="32">
        <f t="shared" si="6"/>
        <v>0</v>
      </c>
      <c r="G33" s="32">
        <f t="shared" si="6"/>
        <v>0</v>
      </c>
      <c r="H33" s="32">
        <f t="shared" si="6"/>
        <v>117241.76</v>
      </c>
      <c r="I33" s="32">
        <f t="shared" si="6"/>
        <v>54989.01</v>
      </c>
      <c r="J33" s="32">
        <f t="shared" si="6"/>
        <v>629121.34</v>
      </c>
      <c r="K33" s="32">
        <f t="shared" si="6"/>
        <v>84386.82</v>
      </c>
      <c r="L33" s="32">
        <f t="shared" si="6"/>
        <v>723077.12</v>
      </c>
      <c r="M33" s="32">
        <f t="shared" si="6"/>
        <v>335612.99</v>
      </c>
      <c r="N33" s="32">
        <f t="shared" si="6"/>
        <v>603588.82</v>
      </c>
      <c r="O33" s="32">
        <f t="shared" si="6"/>
        <v>417431.48</v>
      </c>
      <c r="P33" s="32">
        <f t="shared" si="6"/>
        <v>234792.86</v>
      </c>
      <c r="Q33" s="32">
        <f t="shared" si="6"/>
        <v>890877.05</v>
      </c>
      <c r="R33" s="32">
        <f t="shared" si="6"/>
        <v>457645.33</v>
      </c>
      <c r="S33" s="32">
        <f t="shared" si="6"/>
        <v>151187</v>
      </c>
      <c r="T33" s="32">
        <f t="shared" si="6"/>
        <v>1059869.7</v>
      </c>
      <c r="U33" s="32">
        <f t="shared" si="6"/>
        <v>27266.81</v>
      </c>
      <c r="V33" s="32">
        <f t="shared" si="6"/>
        <v>0</v>
      </c>
      <c r="W33" s="32">
        <f t="shared" si="6"/>
        <v>70</v>
      </c>
      <c r="X33" s="32">
        <f t="shared" si="6"/>
        <v>1938030.0599999998</v>
      </c>
      <c r="Y33" s="32">
        <f t="shared" si="6"/>
        <v>318219.2</v>
      </c>
      <c r="Z33" s="32">
        <f t="shared" si="6"/>
        <v>4652091.140000001</v>
      </c>
      <c r="AA33" s="32">
        <f t="shared" si="6"/>
        <v>1949590.18</v>
      </c>
      <c r="AB33" s="32">
        <f t="shared" si="6"/>
        <v>1456225.7</v>
      </c>
      <c r="AC33" s="32">
        <f t="shared" si="6"/>
        <v>5118104.61</v>
      </c>
      <c r="AD33" s="32">
        <f t="shared" si="6"/>
        <v>7073614.18</v>
      </c>
      <c r="AE33" s="32">
        <f t="shared" si="6"/>
        <v>1744063.37</v>
      </c>
      <c r="AF33" s="32">
        <f t="shared" si="6"/>
        <v>2236397.08</v>
      </c>
      <c r="AG33" s="32">
        <f t="shared" si="6"/>
        <v>0</v>
      </c>
      <c r="AH33" s="32">
        <f t="shared" si="6"/>
        <v>0</v>
      </c>
      <c r="AI33" s="32">
        <f t="shared" si="6"/>
        <v>0</v>
      </c>
      <c r="AJ33" s="32">
        <f t="shared" si="6"/>
        <v>255505.08</v>
      </c>
      <c r="AK33" s="32">
        <f t="shared" si="6"/>
        <v>600927.88</v>
      </c>
      <c r="AL33" s="32">
        <f t="shared" si="6"/>
        <v>165722.34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284000</v>
      </c>
      <c r="AQ33" s="32">
        <f t="shared" si="6"/>
        <v>0</v>
      </c>
      <c r="AR33" s="32">
        <f t="shared" si="6"/>
        <v>0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80664.48</v>
      </c>
      <c r="AZ33" s="32">
        <f t="shared" si="6"/>
        <v>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17330157.049999997</v>
      </c>
      <c r="BV33" s="32">
        <f t="shared" si="7"/>
        <v>6043924.3100000005</v>
      </c>
      <c r="BW33" s="32">
        <f t="shared" si="7"/>
        <v>20042500.5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0">
        <v>300</v>
      </c>
      <c r="B40" s="31" t="s">
        <v>95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0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0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0</v>
      </c>
    </row>
    <row r="44" spans="1:75" ht="1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21256284.45</v>
      </c>
      <c r="BL45" s="29">
        <v>0</v>
      </c>
      <c r="BM45" s="29">
        <v>20916194.94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21256284.45</v>
      </c>
      <c r="BV45" s="30">
        <f t="shared" si="11"/>
        <v>0</v>
      </c>
      <c r="BW45" s="30">
        <f t="shared" si="11"/>
        <v>20916194.94</v>
      </c>
    </row>
    <row r="46" spans="1:75" ht="1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21256284.45</v>
      </c>
      <c r="BL47" s="32">
        <f t="shared" si="12"/>
        <v>0</v>
      </c>
      <c r="BM47" s="32">
        <f t="shared" si="12"/>
        <v>20916194.94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21256284.45</v>
      </c>
      <c r="BV47" s="32">
        <f t="shared" si="13"/>
        <v>0</v>
      </c>
      <c r="BW47" s="32">
        <f t="shared" si="13"/>
        <v>20916194.94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14056134.01</v>
      </c>
      <c r="BO50" s="29">
        <v>0</v>
      </c>
      <c r="BP50" s="29">
        <v>14056134.01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14056134.01</v>
      </c>
      <c r="BV50" s="30">
        <f t="shared" si="14"/>
        <v>0</v>
      </c>
      <c r="BW50" s="30">
        <f t="shared" si="14"/>
        <v>14056134.01</v>
      </c>
    </row>
    <row r="51" spans="1:75" s="33" customFormat="1" ht="15.7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14056134.01</v>
      </c>
      <c r="BO51" s="32">
        <f>SUM(BO50)</f>
        <v>0</v>
      </c>
      <c r="BP51" s="32">
        <f>SUM(BP50)</f>
        <v>14056134.01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14056134.01</v>
      </c>
      <c r="BV51" s="30">
        <f t="shared" si="14"/>
        <v>0</v>
      </c>
      <c r="BW51" s="30">
        <f t="shared" si="14"/>
        <v>14056134.01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134388876.86</v>
      </c>
      <c r="BR54" s="29">
        <v>0</v>
      </c>
      <c r="BS54" s="29">
        <v>134508498.61</v>
      </c>
      <c r="BT54" s="29"/>
      <c r="BU54" s="30">
        <f aca="true" t="shared" si="16" ref="BU54:BW56">+C54+F54+I54+L54+O54+R54+U54+X54+AA54+AD54+AG54+AJ54+AM54+AP54+AS54+AV54+AY54+BB54+BE54+BH54+BK54+BN54+BQ54</f>
        <v>134388876.86</v>
      </c>
      <c r="BV54" s="30">
        <f t="shared" si="16"/>
        <v>0</v>
      </c>
      <c r="BW54" s="30">
        <f t="shared" si="16"/>
        <v>134508498.61</v>
      </c>
    </row>
    <row r="55" spans="1:75" ht="1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1931504.51</v>
      </c>
      <c r="BR55" s="29">
        <v>0</v>
      </c>
      <c r="BS55" s="29">
        <v>473102.88</v>
      </c>
      <c r="BT55" s="29"/>
      <c r="BU55" s="30">
        <f t="shared" si="16"/>
        <v>1931504.51</v>
      </c>
      <c r="BV55" s="30">
        <f t="shared" si="16"/>
        <v>0</v>
      </c>
      <c r="BW55" s="30">
        <f t="shared" si="16"/>
        <v>473102.88</v>
      </c>
    </row>
    <row r="56" spans="1:75" s="33" customFormat="1" ht="15.7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136320381.37</v>
      </c>
      <c r="BR56" s="32">
        <f>SUM(BR54:BR55)</f>
        <v>0</v>
      </c>
      <c r="BS56" s="32">
        <f>SUM(BS54:BS55)</f>
        <v>134981601.49</v>
      </c>
      <c r="BT56" s="32"/>
      <c r="BU56" s="30">
        <f t="shared" si="16"/>
        <v>136320381.37</v>
      </c>
      <c r="BV56" s="30">
        <f t="shared" si="16"/>
        <v>0</v>
      </c>
      <c r="BW56" s="30">
        <f t="shared" si="16"/>
        <v>134981601.49</v>
      </c>
    </row>
    <row r="57" spans="1:75" ht="16.5" thickBot="1" thickTop="1">
      <c r="A57" s="36"/>
      <c r="B57" s="37" t="s">
        <v>109</v>
      </c>
      <c r="C57" s="38">
        <f aca="true" t="shared" si="18" ref="C57:BN57">+C25+C33+C40+C47+C51+C56</f>
        <v>43820397.04</v>
      </c>
      <c r="D57" s="38">
        <f t="shared" si="18"/>
        <v>1950607.09</v>
      </c>
      <c r="E57" s="38">
        <f t="shared" si="18"/>
        <v>44939199.95</v>
      </c>
      <c r="F57" s="38">
        <f t="shared" si="18"/>
        <v>0</v>
      </c>
      <c r="G57" s="38">
        <f t="shared" si="18"/>
        <v>0</v>
      </c>
      <c r="H57" s="38">
        <f t="shared" si="18"/>
        <v>117725.76</v>
      </c>
      <c r="I57" s="38">
        <f t="shared" si="18"/>
        <v>6468312.59</v>
      </c>
      <c r="J57" s="38">
        <f t="shared" si="18"/>
        <v>1241596.95</v>
      </c>
      <c r="K57" s="38">
        <f t="shared" si="18"/>
        <v>6450828.23</v>
      </c>
      <c r="L57" s="38">
        <f t="shared" si="18"/>
        <v>7270382.36</v>
      </c>
      <c r="M57" s="38">
        <f t="shared" si="18"/>
        <v>521812.99</v>
      </c>
      <c r="N57" s="38">
        <f t="shared" si="18"/>
        <v>7386811.84</v>
      </c>
      <c r="O57" s="38">
        <f t="shared" si="18"/>
        <v>1682262.5599999998</v>
      </c>
      <c r="P57" s="38">
        <f t="shared" si="18"/>
        <v>248465.5</v>
      </c>
      <c r="Q57" s="38">
        <f t="shared" si="18"/>
        <v>2038367.19</v>
      </c>
      <c r="R57" s="38">
        <f t="shared" si="18"/>
        <v>762738.8400000001</v>
      </c>
      <c r="S57" s="38">
        <f t="shared" si="18"/>
        <v>151187</v>
      </c>
      <c r="T57" s="38">
        <f t="shared" si="18"/>
        <v>1684531.19</v>
      </c>
      <c r="U57" s="38">
        <f t="shared" si="18"/>
        <v>288557.52</v>
      </c>
      <c r="V57" s="38">
        <f t="shared" si="18"/>
        <v>0</v>
      </c>
      <c r="W57" s="38">
        <f t="shared" si="18"/>
        <v>292776</v>
      </c>
      <c r="X57" s="38">
        <f t="shared" si="18"/>
        <v>3582592.0599999996</v>
      </c>
      <c r="Y57" s="38">
        <f t="shared" si="18"/>
        <v>328647.77</v>
      </c>
      <c r="Z57" s="38">
        <f t="shared" si="18"/>
        <v>6162322.850000001</v>
      </c>
      <c r="AA57" s="38">
        <f t="shared" si="18"/>
        <v>65558674.63</v>
      </c>
      <c r="AB57" s="38">
        <f t="shared" si="18"/>
        <v>1495937.14</v>
      </c>
      <c r="AC57" s="38">
        <f t="shared" si="18"/>
        <v>81475044.45</v>
      </c>
      <c r="AD57" s="38">
        <f t="shared" si="18"/>
        <v>9736001.03</v>
      </c>
      <c r="AE57" s="38">
        <f t="shared" si="18"/>
        <v>1744063.37</v>
      </c>
      <c r="AF57" s="38">
        <f t="shared" si="18"/>
        <v>10119547.370000001</v>
      </c>
      <c r="AG57" s="38">
        <f t="shared" si="18"/>
        <v>307267.38</v>
      </c>
      <c r="AH57" s="38">
        <f t="shared" si="18"/>
        <v>0</v>
      </c>
      <c r="AI57" s="38">
        <f t="shared" si="18"/>
        <v>863806.6</v>
      </c>
      <c r="AJ57" s="38">
        <f t="shared" si="18"/>
        <v>19527047.779999997</v>
      </c>
      <c r="AK57" s="38">
        <f t="shared" si="18"/>
        <v>925415.02</v>
      </c>
      <c r="AL57" s="38">
        <f t="shared" si="18"/>
        <v>14636344.730000002</v>
      </c>
      <c r="AM57" s="38">
        <f t="shared" si="18"/>
        <v>0</v>
      </c>
      <c r="AN57" s="38">
        <f t="shared" si="18"/>
        <v>0</v>
      </c>
      <c r="AO57" s="38">
        <f t="shared" si="18"/>
        <v>0</v>
      </c>
      <c r="AP57" s="38">
        <f t="shared" si="18"/>
        <v>1427402.48</v>
      </c>
      <c r="AQ57" s="38">
        <f t="shared" si="18"/>
        <v>0</v>
      </c>
      <c r="AR57" s="38">
        <f t="shared" si="18"/>
        <v>1023614.05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80664.48</v>
      </c>
      <c r="AZ57" s="38">
        <f t="shared" si="18"/>
        <v>0</v>
      </c>
      <c r="BA57" s="38">
        <f t="shared" si="18"/>
        <v>0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34929027.42</v>
      </c>
      <c r="BL57" s="38">
        <f t="shared" si="18"/>
        <v>0</v>
      </c>
      <c r="BM57" s="38">
        <f t="shared" si="18"/>
        <v>34639818.45</v>
      </c>
      <c r="BN57" s="38">
        <f t="shared" si="18"/>
        <v>14056134.01</v>
      </c>
      <c r="BO57" s="38">
        <f aca="true" t="shared" si="19" ref="BO57:BW57">+BO25+BO33+BO40+BO47+BO51+BO56</f>
        <v>0</v>
      </c>
      <c r="BP57" s="38">
        <f t="shared" si="19"/>
        <v>14056134.01</v>
      </c>
      <c r="BQ57" s="38">
        <f t="shared" si="19"/>
        <v>136320381.37</v>
      </c>
      <c r="BR57" s="38">
        <f t="shared" si="19"/>
        <v>0</v>
      </c>
      <c r="BS57" s="38">
        <f t="shared" si="19"/>
        <v>134981601.49</v>
      </c>
      <c r="BT57" s="38"/>
      <c r="BU57" s="38">
        <f>+BT12+BU25+BU33+BU40+BU47+BU51+BU56</f>
        <v>425001027.22999996</v>
      </c>
      <c r="BV57" s="38">
        <f t="shared" si="19"/>
        <v>8607732.83</v>
      </c>
      <c r="BW57" s="38">
        <f t="shared" si="19"/>
        <v>360868474.15999997</v>
      </c>
    </row>
    <row r="58" spans="1:75" ht="26.25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IF(Entrate!C70&gt;(BU57+BV57),Entrate!C70-(BU57+BV57),0)</f>
        <v>64368439.890000105</v>
      </c>
      <c r="BV58" s="32">
        <v>0</v>
      </c>
      <c r="BW58" s="32">
        <f>IF(Entrate!D70&gt;BW57,Entrate!D70-BW57,0)</f>
        <v>73651810.32</v>
      </c>
    </row>
  </sheetData>
  <sheetProtection/>
  <mergeCells count="74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NSergio</cp:lastModifiedBy>
  <cp:lastPrinted>2015-03-02T13:25:41Z</cp:lastPrinted>
  <dcterms:created xsi:type="dcterms:W3CDTF">2000-01-20T08:39:24Z</dcterms:created>
  <dcterms:modified xsi:type="dcterms:W3CDTF">2022-07-01T08:40:51Z</dcterms:modified>
  <cp:category/>
  <cp:version/>
  <cp:contentType/>
  <cp:contentStatus/>
</cp:coreProperties>
</file>